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30" windowHeight="4815" tabRatio="824" activeTab="4"/>
  </bookViews>
  <sheets>
    <sheet name="В сравнении с республикой" sheetId="1" r:id="rId1"/>
    <sheet name="республика" sheetId="2" r:id="rId2"/>
    <sheet name=" математика" sheetId="3" r:id="rId3"/>
    <sheet name="русский язык" sheetId="4" r:id="rId4"/>
    <sheet name="биология" sheetId="5" r:id="rId5"/>
    <sheet name="география" sheetId="6" r:id="rId6"/>
    <sheet name="общество" sheetId="7" r:id="rId7"/>
    <sheet name="химия" sheetId="8" r:id="rId8"/>
    <sheet name="физика" sheetId="9" r:id="rId9"/>
    <sheet name="история" sheetId="10" r:id="rId10"/>
    <sheet name="информатика" sheetId="11" r:id="rId11"/>
    <sheet name=" английский" sheetId="12" r:id="rId12"/>
  </sheets>
  <externalReferences>
    <externalReference r:id="rId15"/>
  </externalReferences>
  <definedNames>
    <definedName name="S1_FName10" hidden="1">'[1]XLR_NoRangeSheet'!$R$6</definedName>
    <definedName name="S1_FName11" hidden="1">'[1]XLR_NoRangeSheet'!$S$6</definedName>
    <definedName name="S1_FName12" hidden="1">'[1]XLR_NoRangeSheet'!$T$6</definedName>
    <definedName name="S1_FName15" hidden="1">'[1]XLR_NoRangeSheet'!$W$6</definedName>
    <definedName name="S1_FName4" hidden="1">'[1]XLR_NoRangeSheet'!$L$6</definedName>
    <definedName name="S1_FName5" hidden="1">'[1]XLR_NoRangeSheet'!$M$6</definedName>
    <definedName name="S1_FName6" hidden="1">'[1]XLR_NoRangeSheet'!$N$6</definedName>
  </definedNames>
  <calcPr fullCalcOnLoad="1"/>
</workbook>
</file>

<file path=xl/sharedStrings.xml><?xml version="1.0" encoding="utf-8"?>
<sst xmlns="http://schemas.openxmlformats.org/spreadsheetml/2006/main" count="199" uniqueCount="62">
  <si>
    <t>Передметы</t>
  </si>
  <si>
    <t>Всего участников ЕГЭ в РБД, чел.</t>
  </si>
  <si>
    <t>% сдаваших экзамен от общего числа участников ЕГЭ</t>
  </si>
  <si>
    <t>Сдаваших экзамен по данному предмету, чел</t>
  </si>
  <si>
    <t>Ниже минимального количества баллов</t>
  </si>
  <si>
    <t>Кол-во чел.</t>
  </si>
  <si>
    <t>% от общего числа сдававших</t>
  </si>
  <si>
    <t>Выше минимального количества баллов</t>
  </si>
  <si>
    <t>Средний балл</t>
  </si>
  <si>
    <t>100 баллов</t>
  </si>
  <si>
    <t>информатика</t>
  </si>
  <si>
    <t>биология</t>
  </si>
  <si>
    <t>Максимальный балл</t>
  </si>
  <si>
    <t>русский язык</t>
  </si>
  <si>
    <t>Атнарская СОШ</t>
  </si>
  <si>
    <t>Большеатменская СОШ</t>
  </si>
  <si>
    <t>Красночетайская СОШ</t>
  </si>
  <si>
    <t>Новоатайская СОШ</t>
  </si>
  <si>
    <t>Питеркинская СОШ</t>
  </si>
  <si>
    <t>по республике</t>
  </si>
  <si>
    <t>средний по району</t>
  </si>
  <si>
    <t>Сводные результаты ЕГЭ-2009 (первый этап) - по району</t>
  </si>
  <si>
    <t>Средний балл ЕГЭ - 2009 по математике</t>
  </si>
  <si>
    <t>не справились</t>
  </si>
  <si>
    <t>математика</t>
  </si>
  <si>
    <t>Предметы</t>
  </si>
  <si>
    <t>Сдававших экзамен по данному предмету, чел</t>
  </si>
  <si>
    <t>% сдававших экзамен от общего числа участников ЕГЭ</t>
  </si>
  <si>
    <t>география</t>
  </si>
  <si>
    <t>литература</t>
  </si>
  <si>
    <t>английский язык</t>
  </si>
  <si>
    <t>немецкий язык</t>
  </si>
  <si>
    <t>французский язык</t>
  </si>
  <si>
    <t>Количество участников ЕГЭ-2009, получивших по двум обязательным экзаменам результаты ниже минимального количества баллов</t>
  </si>
  <si>
    <t>Российская Федерация (предварительные данные)</t>
  </si>
  <si>
    <t>Чувашская Республика</t>
  </si>
  <si>
    <t>%</t>
  </si>
  <si>
    <t>чел.</t>
  </si>
  <si>
    <t>% от числа сдаваших экзамены</t>
  </si>
  <si>
    <t>81 чел.</t>
  </si>
  <si>
    <t>59,40</t>
  </si>
  <si>
    <t>результаты по английскому языку</t>
  </si>
  <si>
    <t>Средний балл ЕГЭ - 2009 по русскому языку</t>
  </si>
  <si>
    <t>Средний балл ЕГЭ - 2009 по биологии</t>
  </si>
  <si>
    <t xml:space="preserve">обществознание </t>
  </si>
  <si>
    <t>химия</t>
  </si>
  <si>
    <t>Средний балл ЕГЭ - 2009 по обществознанию</t>
  </si>
  <si>
    <t>Средний балл по ЕГЭ химии</t>
  </si>
  <si>
    <t>Средний балл ЕГЭ - 2009 по физике</t>
  </si>
  <si>
    <t>Средний балл ЕГЭ - 2009 по истории</t>
  </si>
  <si>
    <t>история</t>
  </si>
  <si>
    <t>физика</t>
  </si>
  <si>
    <t>60</t>
  </si>
  <si>
    <t>56,88</t>
  </si>
  <si>
    <t>Средний балл ЕГЭ - 2009 по информатике</t>
  </si>
  <si>
    <t>Сводные результаты ЕГЭ-2009 (первый этап) - по республике</t>
  </si>
  <si>
    <t>Сводные результаты ЕГЭ-2008 (первый этап) - по республике</t>
  </si>
  <si>
    <t>по району</t>
  </si>
  <si>
    <t>ЕГЭ - 2009 в сравнении со средним республиканским</t>
  </si>
  <si>
    <t>на здав.</t>
  </si>
  <si>
    <t>не здав.</t>
  </si>
  <si>
    <t>А.Ю. Порфирьев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</si>
</sst>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5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b/>
      <sz val="11"/>
      <name val="Arial"/>
      <family val="0"/>
    </font>
    <font>
      <sz val="9.5"/>
      <name val="Arial"/>
      <family val="0"/>
    </font>
    <font>
      <b/>
      <sz val="11.25"/>
      <name val="Arial"/>
      <family val="2"/>
    </font>
    <font>
      <sz val="5"/>
      <name val="Arial"/>
      <family val="2"/>
    </font>
    <font>
      <b/>
      <sz val="9.5"/>
      <name val="Arial"/>
      <family val="0"/>
    </font>
    <font>
      <sz val="9"/>
      <name val="Arial Cyr"/>
      <family val="0"/>
    </font>
    <font>
      <b/>
      <sz val="11"/>
      <color indexed="10"/>
      <name val="Arial Cyr"/>
      <family val="0"/>
    </font>
    <font>
      <b/>
      <sz val="16.75"/>
      <name val="Arial Cyr"/>
      <family val="0"/>
    </font>
    <font>
      <sz val="12"/>
      <name val="Arial Cyr"/>
      <family val="0"/>
    </font>
    <font>
      <b/>
      <sz val="14.5"/>
      <name val="Arial Cyr"/>
      <family val="0"/>
    </font>
    <font>
      <sz val="10.75"/>
      <name val="Arial Cyr"/>
      <family val="0"/>
    </font>
    <font>
      <sz val="10.25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color indexed="10"/>
      <name val="Arial Cyr"/>
      <family val="0"/>
    </font>
    <font>
      <b/>
      <i/>
      <sz val="1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" xfId="18" applyBorder="1" applyAlignment="1">
      <alignment horizontal="left" vertical="center" wrapText="1"/>
      <protection/>
    </xf>
    <xf numFmtId="2" fontId="1" fillId="0" borderId="1" xfId="18" applyNumberFormat="1" applyBorder="1" applyAlignment="1">
      <alignment horizontal="left" vertical="center" wrapText="1"/>
      <protection/>
    </xf>
    <xf numFmtId="0" fontId="1" fillId="0" borderId="1" xfId="18" applyBorder="1">
      <alignment/>
      <protection/>
    </xf>
    <xf numFmtId="0" fontId="4" fillId="0" borderId="1" xfId="0" applyFont="1" applyBorder="1" applyAlignment="1">
      <alignment horizontal="center" vertical="justify"/>
    </xf>
    <xf numFmtId="2" fontId="0" fillId="2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10" fontId="1" fillId="0" borderId="1" xfId="18" applyNumberFormat="1" applyBorder="1">
      <alignment/>
      <protection/>
    </xf>
    <xf numFmtId="0" fontId="0" fillId="0" borderId="1" xfId="0" applyBorder="1" applyAlignment="1">
      <alignment/>
    </xf>
    <xf numFmtId="10" fontId="1" fillId="2" borderId="1" xfId="18" applyNumberFormat="1" applyFill="1" applyBorder="1">
      <alignment/>
      <protection/>
    </xf>
    <xf numFmtId="10" fontId="0" fillId="0" borderId="1" xfId="0" applyNumberFormat="1" applyBorder="1" applyAlignment="1">
      <alignment/>
    </xf>
    <xf numFmtId="0" fontId="1" fillId="0" borderId="1" xfId="18" applyFill="1" applyBorder="1">
      <alignment/>
      <protection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0" fontId="0" fillId="0" borderId="0" xfId="0" applyAlignment="1">
      <alignment shrinkToFit="1"/>
    </xf>
    <xf numFmtId="0" fontId="4" fillId="0" borderId="1" xfId="0" applyFont="1" applyBorder="1" applyAlignment="1">
      <alignment horizontal="center" vertical="justify" shrinkToFit="1"/>
    </xf>
    <xf numFmtId="2" fontId="0" fillId="2" borderId="1" xfId="0" applyNumberFormat="1" applyFill="1" applyBorder="1" applyAlignment="1">
      <alignment shrinkToFit="1"/>
    </xf>
    <xf numFmtId="2" fontId="0" fillId="0" borderId="1" xfId="0" applyNumberFormat="1" applyBorder="1" applyAlignment="1">
      <alignment shrinkToFit="1"/>
    </xf>
    <xf numFmtId="10" fontId="0" fillId="0" borderId="0" xfId="0" applyNumberFormat="1" applyBorder="1" applyAlignment="1">
      <alignment/>
    </xf>
    <xf numFmtId="0" fontId="12" fillId="2" borderId="1" xfId="0" applyFont="1" applyFill="1" applyBorder="1" applyAlignment="1">
      <alignment/>
    </xf>
    <xf numFmtId="0" fontId="1" fillId="2" borderId="2" xfId="18" applyFill="1" applyBorder="1">
      <alignment/>
      <protection/>
    </xf>
    <xf numFmtId="0" fontId="4" fillId="0" borderId="3" xfId="0" applyFont="1" applyBorder="1" applyAlignment="1">
      <alignment horizontal="center"/>
    </xf>
    <xf numFmtId="0" fontId="0" fillId="3" borderId="1" xfId="0" applyFill="1" applyBorder="1" applyAlignment="1">
      <alignment/>
    </xf>
    <xf numFmtId="0" fontId="1" fillId="3" borderId="1" xfId="18" applyFill="1" applyBorder="1">
      <alignment/>
      <protection/>
    </xf>
    <xf numFmtId="10" fontId="1" fillId="3" borderId="1" xfId="18" applyNumberFormat="1" applyFill="1" applyBorder="1">
      <alignment/>
      <protection/>
    </xf>
    <xf numFmtId="0" fontId="0" fillId="0" borderId="0" xfId="0" applyFill="1" applyAlignment="1">
      <alignment/>
    </xf>
    <xf numFmtId="2" fontId="0" fillId="0" borderId="1" xfId="0" applyNumberFormat="1" applyFill="1" applyBorder="1" applyAlignment="1">
      <alignment/>
    </xf>
    <xf numFmtId="168" fontId="0" fillId="0" borderId="1" xfId="0" applyNumberFormat="1" applyBorder="1" applyAlignment="1">
      <alignment shrinkToFit="1"/>
    </xf>
    <xf numFmtId="49" fontId="2" fillId="2" borderId="1" xfId="18" applyNumberFormat="1" applyFont="1" applyFill="1" applyBorder="1" applyAlignment="1">
      <alignment horizontal="right"/>
      <protection/>
    </xf>
    <xf numFmtId="0" fontId="2" fillId="2" borderId="1" xfId="18" applyFont="1" applyFill="1" applyBorder="1">
      <alignment/>
      <protection/>
    </xf>
    <xf numFmtId="0" fontId="18" fillId="3" borderId="1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18" fillId="0" borderId="1" xfId="0" applyFont="1" applyBorder="1" applyAlignment="1">
      <alignment/>
    </xf>
    <xf numFmtId="0" fontId="18" fillId="0" borderId="1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 applyAlignment="1">
      <alignment wrapText="1"/>
    </xf>
    <xf numFmtId="0" fontId="1" fillId="0" borderId="1" xfId="18" applyFill="1" applyBorder="1" applyAlignment="1">
      <alignment wrapText="1"/>
      <protection/>
    </xf>
    <xf numFmtId="0" fontId="1" fillId="0" borderId="4" xfId="18" applyBorder="1" applyAlignment="1">
      <alignment horizontal="left" vertical="center" wrapText="1"/>
      <protection/>
    </xf>
    <xf numFmtId="2" fontId="1" fillId="0" borderId="4" xfId="18" applyNumberFormat="1" applyBorder="1" applyAlignment="1">
      <alignment horizontal="left" vertical="center" wrapText="1"/>
      <protection/>
    </xf>
    <xf numFmtId="0" fontId="14" fillId="0" borderId="1" xfId="0" applyFont="1" applyFill="1" applyBorder="1" applyAlignment="1">
      <alignment/>
    </xf>
    <xf numFmtId="0" fontId="21" fillId="0" borderId="1" xfId="0" applyFont="1" applyFill="1" applyBorder="1" applyAlignment="1">
      <alignment horizontal="right"/>
    </xf>
    <xf numFmtId="10" fontId="14" fillId="0" borderId="1" xfId="0" applyNumberFormat="1" applyFont="1" applyFill="1" applyBorder="1" applyAlignment="1">
      <alignment/>
    </xf>
    <xf numFmtId="2" fontId="14" fillId="0" borderId="1" xfId="0" applyNumberFormat="1" applyFont="1" applyFill="1" applyBorder="1" applyAlignment="1">
      <alignment/>
    </xf>
    <xf numFmtId="0" fontId="22" fillId="4" borderId="1" xfId="18" applyFont="1" applyFill="1" applyBorder="1">
      <alignment/>
      <protection/>
    </xf>
    <xf numFmtId="10" fontId="22" fillId="4" borderId="1" xfId="0" applyNumberFormat="1" applyFont="1" applyFill="1" applyBorder="1" applyAlignment="1">
      <alignment horizontal="right"/>
    </xf>
    <xf numFmtId="0" fontId="18" fillId="4" borderId="1" xfId="0" applyFont="1" applyFill="1" applyBorder="1" applyAlignment="1">
      <alignment/>
    </xf>
    <xf numFmtId="0" fontId="1" fillId="4" borderId="4" xfId="18" applyFill="1" applyBorder="1" applyAlignment="1">
      <alignment horizontal="left" vertical="center" wrapText="1"/>
      <protection/>
    </xf>
    <xf numFmtId="2" fontId="1" fillId="4" borderId="4" xfId="18" applyNumberFormat="1" applyFill="1" applyBorder="1" applyAlignment="1">
      <alignment horizontal="left" vertical="center" wrapText="1"/>
      <protection/>
    </xf>
    <xf numFmtId="10" fontId="22" fillId="4" borderId="1" xfId="18" applyNumberFormat="1" applyFont="1" applyFill="1" applyBorder="1">
      <alignment/>
      <protection/>
    </xf>
    <xf numFmtId="0" fontId="0" fillId="4" borderId="1" xfId="0" applyFill="1" applyBorder="1" applyAlignment="1">
      <alignment wrapText="1"/>
    </xf>
    <xf numFmtId="49" fontId="2" fillId="4" borderId="1" xfId="18" applyNumberFormat="1" applyFont="1" applyFill="1" applyBorder="1" applyAlignment="1">
      <alignment horizontal="right"/>
      <protection/>
    </xf>
    <xf numFmtId="0" fontId="2" fillId="4" borderId="1" xfId="18" applyFont="1" applyFill="1" applyBorder="1">
      <alignment/>
      <protection/>
    </xf>
    <xf numFmtId="0" fontId="23" fillId="4" borderId="1" xfId="0" applyFont="1" applyFill="1" applyBorder="1" applyAlignment="1">
      <alignment/>
    </xf>
    <xf numFmtId="0" fontId="1" fillId="4" borderId="1" xfId="18" applyFont="1" applyFill="1" applyBorder="1" applyAlignment="1">
      <alignment wrapText="1"/>
      <protection/>
    </xf>
    <xf numFmtId="10" fontId="18" fillId="4" borderId="1" xfId="0" applyNumberFormat="1" applyFont="1" applyFill="1" applyBorder="1" applyAlignment="1">
      <alignment/>
    </xf>
    <xf numFmtId="0" fontId="1" fillId="0" borderId="1" xfId="18" applyBorder="1" applyAlignment="1">
      <alignment horizontal="center" vertical="center" wrapText="1"/>
      <protection/>
    </xf>
    <xf numFmtId="0" fontId="1" fillId="0" borderId="4" xfId="18" applyBorder="1" applyAlignment="1">
      <alignment horizontal="center" vertical="center" wrapText="1"/>
      <protection/>
    </xf>
    <xf numFmtId="2" fontId="1" fillId="0" borderId="1" xfId="18" applyNumberFormat="1" applyBorder="1" applyAlignment="1">
      <alignment horizontal="center" vertical="center" wrapText="1"/>
      <protection/>
    </xf>
    <xf numFmtId="2" fontId="1" fillId="0" borderId="4" xfId="18" applyNumberFormat="1" applyBorder="1" applyAlignment="1">
      <alignment horizontal="center" vertical="center" wrapText="1"/>
      <protection/>
    </xf>
    <xf numFmtId="0" fontId="1" fillId="4" borderId="1" xfId="18" applyFill="1" applyBorder="1" applyAlignment="1">
      <alignment horizontal="center" vertical="center" wrapText="1"/>
      <protection/>
    </xf>
    <xf numFmtId="0" fontId="1" fillId="4" borderId="4" xfId="18" applyFill="1" applyBorder="1" applyAlignment="1">
      <alignment horizontal="center" vertical="center" wrapText="1"/>
      <protection/>
    </xf>
    <xf numFmtId="2" fontId="1" fillId="4" borderId="1" xfId="18" applyNumberFormat="1" applyFill="1" applyBorder="1" applyAlignment="1">
      <alignment horizontal="center" vertical="center" wrapText="1"/>
      <protection/>
    </xf>
    <xf numFmtId="2" fontId="1" fillId="4" borderId="4" xfId="18" applyNumberFormat="1" applyFill="1" applyBorder="1" applyAlignment="1">
      <alignment horizontal="center" vertical="center" wrapText="1"/>
      <protection/>
    </xf>
    <xf numFmtId="0" fontId="24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18" applyFont="1" applyBorder="1" applyAlignment="1">
      <alignment horizontal="center" vertical="center" wrapText="1"/>
      <protection/>
    </xf>
    <xf numFmtId="0" fontId="2" fillId="0" borderId="3" xfId="18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0" fillId="0" borderId="3" xfId="0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Средний балл ЕГЭ - 2009 по математике языку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65"/>
          <c:w val="1"/>
          <c:h val="0.780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00FFFF"/>
            </a:solid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25400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FFFFFF"/>
              </a:solidFill>
              <a:ln w="38100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3366FF"/>
              </a:solidFill>
              <a:ln w="25400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00FF"/>
              </a:solidFill>
              <a:ln w="38100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FFFF"/>
              </a:solidFill>
              <a:ln w="38100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pattFill prst="horzBrick">
                <a:fgClr>
                  <a:srgbClr val="00FFFF"/>
                </a:fgClr>
                <a:bgClr>
                  <a:srgbClr val="FFFFFF"/>
                </a:bgClr>
              </a:pattFill>
              <a:ln w="25400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  <a:ln w="25400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 математика'!$A$2:$A$8</c:f>
              <c:strCache>
                <c:ptCount val="7"/>
                <c:pt idx="0">
                  <c:v>Атнарская СОШ</c:v>
                </c:pt>
                <c:pt idx="1">
                  <c:v>Большеатменская СОШ</c:v>
                </c:pt>
                <c:pt idx="2">
                  <c:v>Красночетайская СОШ</c:v>
                </c:pt>
                <c:pt idx="3">
                  <c:v>Новоатайская СОШ</c:v>
                </c:pt>
                <c:pt idx="4">
                  <c:v>Питеркинская СОШ</c:v>
                </c:pt>
                <c:pt idx="5">
                  <c:v>средний по району</c:v>
                </c:pt>
                <c:pt idx="6">
                  <c:v>по республике</c:v>
                </c:pt>
              </c:strCache>
            </c:strRef>
          </c:cat>
          <c:val>
            <c:numRef>
              <c:f>' математика'!$B$2:$B$8</c:f>
              <c:numCache>
                <c:ptCount val="7"/>
                <c:pt idx="0">
                  <c:v>64.3</c:v>
                </c:pt>
                <c:pt idx="1">
                  <c:v>51.4</c:v>
                </c:pt>
                <c:pt idx="2">
                  <c:v>59.32</c:v>
                </c:pt>
                <c:pt idx="3">
                  <c:v>54.35</c:v>
                </c:pt>
                <c:pt idx="4">
                  <c:v>53.25</c:v>
                </c:pt>
                <c:pt idx="5">
                  <c:v>55.9</c:v>
                </c:pt>
                <c:pt idx="6">
                  <c:v>51.83</c:v>
                </c:pt>
              </c:numCache>
            </c:numRef>
          </c:val>
          <c:shape val="box"/>
        </c:ser>
        <c:shape val="box"/>
        <c:axId val="25609128"/>
        <c:axId val="29155561"/>
      </c:bar3DChart>
      <c:catAx>
        <c:axId val="256091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3000000"/>
          <a:lstStyle/>
          <a:p>
            <a:pPr>
              <a:defRPr lang="en-US" cap="none" sz="800" b="1" i="0" u="none" baseline="0"/>
            </a:pPr>
          </a:p>
        </c:txPr>
        <c:crossAx val="29155561"/>
        <c:crosses val="autoZero"/>
        <c:auto val="1"/>
        <c:lblOffset val="100"/>
        <c:tickLblSkip val="1"/>
        <c:noMultiLvlLbl val="0"/>
      </c:catAx>
      <c:valAx>
        <c:axId val="29155561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25609128"/>
        <c:crossesAt val="1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500" b="0" i="0" u="none" baseline="0"/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Результаты ЕГЭ по английскому языку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</c:spPr>
          </c:dPt>
          <c:dPt>
            <c:idx val="1"/>
            <c:invertIfNegative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cat>
            <c:strRef>
              <c:f>' английский'!$A$2:$A$4</c:f>
              <c:strCache/>
            </c:strRef>
          </c:cat>
          <c:val>
            <c:numRef>
              <c:f>' английский'!$B$2:$B$4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32761090"/>
        <c:axId val="26414355"/>
      </c:bar3DChart>
      <c:catAx>
        <c:axId val="3276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414355"/>
        <c:crosses val="autoZero"/>
        <c:auto val="1"/>
        <c:lblOffset val="100"/>
        <c:noMultiLvlLbl val="0"/>
      </c:catAx>
      <c:valAx>
        <c:axId val="26414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6109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Результаты ЕГЭ по русскому языку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825"/>
          <c:w val="0.97925"/>
          <c:h val="0.7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lgCheck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cat>
            <c:strRef>
              <c:f>'русский язык'!$A$2:$A$8</c:f>
              <c:strCache>
                <c:ptCount val="7"/>
                <c:pt idx="0">
                  <c:v>Атнарская СОШ</c:v>
                </c:pt>
                <c:pt idx="1">
                  <c:v>Большеатменская СОШ</c:v>
                </c:pt>
                <c:pt idx="2">
                  <c:v>Красночетайская СОШ</c:v>
                </c:pt>
                <c:pt idx="3">
                  <c:v>Новоатайская СОШ</c:v>
                </c:pt>
                <c:pt idx="4">
                  <c:v>Питеркинская СОШ</c:v>
                </c:pt>
                <c:pt idx="5">
                  <c:v>средний по району</c:v>
                </c:pt>
                <c:pt idx="6">
                  <c:v>по республике</c:v>
                </c:pt>
              </c:strCache>
            </c:strRef>
          </c:cat>
          <c:val>
            <c:numRef>
              <c:f>'русский язык'!$B$2:$B$8</c:f>
              <c:numCache>
                <c:ptCount val="7"/>
                <c:pt idx="0">
                  <c:v>66</c:v>
                </c:pt>
                <c:pt idx="1">
                  <c:v>57.19</c:v>
                </c:pt>
                <c:pt idx="2">
                  <c:v>66.9</c:v>
                </c:pt>
                <c:pt idx="3">
                  <c:v>54.91</c:v>
                </c:pt>
                <c:pt idx="4">
                  <c:v>55.13</c:v>
                </c:pt>
                <c:pt idx="5">
                  <c:v>60.22</c:v>
                </c:pt>
                <c:pt idx="6">
                  <c:v>61.02</c:v>
                </c:pt>
              </c:numCache>
            </c:numRef>
          </c:val>
          <c:shape val="box"/>
        </c:ser>
        <c:shape val="box"/>
        <c:axId val="61073458"/>
        <c:axId val="12790211"/>
      </c:bar3DChart>
      <c:catAx>
        <c:axId val="6107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790211"/>
        <c:crosses val="autoZero"/>
        <c:auto val="1"/>
        <c:lblOffset val="100"/>
        <c:noMultiLvlLbl val="0"/>
      </c:catAx>
      <c:valAx>
        <c:axId val="12790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734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Результаты ЕГЭ по биологии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A6CAF0"/>
              </a:solidFill>
            </c:spPr>
          </c:dPt>
          <c:dPt>
            <c:idx val="2"/>
            <c:invertIfNegative val="0"/>
            <c:spPr>
              <a:solidFill>
                <a:srgbClr val="FF00FF"/>
              </a:solidFill>
            </c:spPr>
          </c:dPt>
          <c:dPt>
            <c:idx val="3"/>
            <c:invertIfNegative val="0"/>
            <c:spPr>
              <a:solidFill>
                <a:srgbClr val="FF8080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cat>
            <c:strRef>
              <c:f>биология!$A$2:$A$8</c:f>
              <c:strCache>
                <c:ptCount val="7"/>
                <c:pt idx="0">
                  <c:v>Атнарская СОШ</c:v>
                </c:pt>
                <c:pt idx="1">
                  <c:v>Большеатменская СОШ</c:v>
                </c:pt>
                <c:pt idx="2">
                  <c:v>Красночетайская СОШ</c:v>
                </c:pt>
                <c:pt idx="3">
                  <c:v>Новоатайская СОШ</c:v>
                </c:pt>
                <c:pt idx="4">
                  <c:v>Питеркинская СОШ</c:v>
                </c:pt>
                <c:pt idx="5">
                  <c:v>средний по району</c:v>
                </c:pt>
                <c:pt idx="6">
                  <c:v>по республике</c:v>
                </c:pt>
              </c:strCache>
            </c:strRef>
          </c:cat>
          <c:val>
            <c:numRef>
              <c:f>биология!$B$2:$B$8</c:f>
              <c:numCache>
                <c:ptCount val="7"/>
                <c:pt idx="0">
                  <c:v>63</c:v>
                </c:pt>
                <c:pt idx="1">
                  <c:v>49.8</c:v>
                </c:pt>
                <c:pt idx="2">
                  <c:v>65.8</c:v>
                </c:pt>
                <c:pt idx="3">
                  <c:v>66.5</c:v>
                </c:pt>
                <c:pt idx="4">
                  <c:v>42</c:v>
                </c:pt>
                <c:pt idx="5">
                  <c:v>56.88</c:v>
                </c:pt>
                <c:pt idx="6">
                  <c:v>58.43</c:v>
                </c:pt>
              </c:numCache>
            </c:numRef>
          </c:val>
          <c:shape val="box"/>
        </c:ser>
        <c:shape val="box"/>
        <c:axId val="48003036"/>
        <c:axId val="29374141"/>
      </c:bar3DChart>
      <c:catAx>
        <c:axId val="48003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374141"/>
        <c:crosses val="autoZero"/>
        <c:auto val="1"/>
        <c:lblOffset val="100"/>
        <c:noMultiLvlLbl val="0"/>
      </c:catAx>
      <c:valAx>
        <c:axId val="29374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030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Результаты по географии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</c:spPr>
          </c:dPt>
          <c:dPt>
            <c:idx val="1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cat>
            <c:strRef>
              <c:f>география!$A$2:$A$5</c:f>
              <c:strCache/>
            </c:strRef>
          </c:cat>
          <c:val>
            <c:numRef>
              <c:f>география!$B$2:$B$5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63040678"/>
        <c:axId val="30495191"/>
      </c:bar3DChart>
      <c:catAx>
        <c:axId val="6304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495191"/>
        <c:crosses val="autoZero"/>
        <c:auto val="1"/>
        <c:lblOffset val="100"/>
        <c:noMultiLvlLbl val="0"/>
      </c:catAx>
      <c:valAx>
        <c:axId val="30495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40678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 Cyr"/>
                <a:ea typeface="Arial Cyr"/>
                <a:cs typeface="Arial Cyr"/>
              </a:rPr>
              <a:t>Результаты ЕГЭ по обществознанию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FF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pattFill prst="solidDmnd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cat>
            <c:strRef>
              <c:f>общество!$A$2:$A$8</c:f>
              <c:strCache/>
            </c:strRef>
          </c:cat>
          <c:val>
            <c:numRef>
              <c:f>общество!$B$2:$B$8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6021264"/>
        <c:axId val="54191377"/>
      </c:bar3DChart>
      <c:catAx>
        <c:axId val="6021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191377"/>
        <c:crosses val="autoZero"/>
        <c:auto val="1"/>
        <c:lblOffset val="100"/>
        <c:noMultiLvlLbl val="0"/>
      </c:catAx>
      <c:valAx>
        <c:axId val="54191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12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 Cyr"/>
                <a:ea typeface="Arial Cyr"/>
                <a:cs typeface="Arial Cyr"/>
              </a:rPr>
              <a:t>Результаты ЕГЭ по химии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cat>
            <c:strRef>
              <c:f>химия!$B$2:$B$6</c:f>
              <c:strCache/>
            </c:strRef>
          </c:cat>
          <c:val>
            <c:numRef>
              <c:f>химия!$C$2:$C$6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17960346"/>
        <c:axId val="27425387"/>
      </c:bar3DChart>
      <c:catAx>
        <c:axId val="17960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425387"/>
        <c:crosses val="autoZero"/>
        <c:auto val="1"/>
        <c:lblOffset val="100"/>
        <c:noMultiLvlLbl val="0"/>
      </c:catAx>
      <c:valAx>
        <c:axId val="27425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603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Результаты ЕГЭ по физике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pattFill prst="lgCheck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cat>
            <c:strRef>
              <c:f>физика!$A$1:$A$8</c:f>
              <c:strCache/>
            </c:strRef>
          </c:cat>
          <c:val>
            <c:numRef>
              <c:f>физика!$B$1:$B$8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hape val="box"/>
        <c:axId val="45501892"/>
        <c:axId val="6863845"/>
      </c:bar3DChart>
      <c:catAx>
        <c:axId val="45501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863845"/>
        <c:crosses val="autoZero"/>
        <c:auto val="1"/>
        <c:lblOffset val="100"/>
        <c:noMultiLvlLbl val="0"/>
      </c:catAx>
      <c:valAx>
        <c:axId val="6863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01892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Результаты ЕГЭ по истории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6"/>
          <c:w val="1"/>
          <c:h val="0.820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lgCheck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cat>
            <c:strRef>
              <c:f>история!$A$2:$A$7</c:f>
              <c:strCache/>
            </c:strRef>
          </c:cat>
          <c:val>
            <c:numRef>
              <c:f>история!$B$2:$B$7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61774606"/>
        <c:axId val="19100543"/>
      </c:bar3DChart>
      <c:catAx>
        <c:axId val="6177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100543"/>
        <c:crosses val="autoZero"/>
        <c:auto val="1"/>
        <c:lblOffset val="100"/>
        <c:noMultiLvlLbl val="0"/>
      </c:catAx>
      <c:valAx>
        <c:axId val="19100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746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Check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cat>
            <c:strRef>
              <c:f>информатика!$A$2:$A$4</c:f>
              <c:strCache/>
            </c:strRef>
          </c:cat>
          <c:val>
            <c:numRef>
              <c:f>информатика!$B$2:$B$4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37687160"/>
        <c:axId val="3640121"/>
      </c:bar3DChart>
      <c:catAx>
        <c:axId val="3768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40121"/>
        <c:crosses val="autoZero"/>
        <c:auto val="1"/>
        <c:lblOffset val="100"/>
        <c:noMultiLvlLbl val="0"/>
      </c:catAx>
      <c:valAx>
        <c:axId val="3640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8716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190500</xdr:rowOff>
    </xdr:from>
    <xdr:to>
      <xdr:col>9</xdr:col>
      <xdr:colOff>476250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4095750" y="1552575"/>
        <a:ext cx="55816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76200</xdr:rowOff>
    </xdr:from>
    <xdr:to>
      <xdr:col>6</xdr:col>
      <xdr:colOff>666750</xdr:colOff>
      <xdr:row>24</xdr:row>
      <xdr:rowOff>19050</xdr:rowOff>
    </xdr:to>
    <xdr:graphicFrame>
      <xdr:nvGraphicFramePr>
        <xdr:cNvPr id="1" name="Chart 3"/>
        <xdr:cNvGraphicFramePr/>
      </xdr:nvGraphicFramePr>
      <xdr:xfrm>
        <a:off x="2667000" y="13430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2352675</xdr:colOff>
      <xdr:row>8</xdr:row>
      <xdr:rowOff>76200</xdr:rowOff>
    </xdr:from>
    <xdr:to>
      <xdr:col>7</xdr:col>
      <xdr:colOff>228600</xdr:colOff>
      <xdr:row>25</xdr:row>
      <xdr:rowOff>19050</xdr:rowOff>
    </xdr:to>
    <xdr:graphicFrame>
      <xdr:nvGraphicFramePr>
        <xdr:cNvPr id="1" name="Chart 4"/>
        <xdr:cNvGraphicFramePr/>
      </xdr:nvGraphicFramePr>
      <xdr:xfrm>
        <a:off x="2352675" y="1819275"/>
        <a:ext cx="5276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1914525</xdr:colOff>
      <xdr:row>10</xdr:row>
      <xdr:rowOff>104775</xdr:rowOff>
    </xdr:from>
    <xdr:to>
      <xdr:col>6</xdr:col>
      <xdr:colOff>323850</xdr:colOff>
      <xdr:row>27</xdr:row>
      <xdr:rowOff>28575</xdr:rowOff>
    </xdr:to>
    <xdr:graphicFrame>
      <xdr:nvGraphicFramePr>
        <xdr:cNvPr id="1" name="Chart 3"/>
        <xdr:cNvGraphicFramePr/>
      </xdr:nvGraphicFramePr>
      <xdr:xfrm>
        <a:off x="1914525" y="2095500"/>
        <a:ext cx="64389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1962150</xdr:colOff>
      <xdr:row>7</xdr:row>
      <xdr:rowOff>19050</xdr:rowOff>
    </xdr:from>
    <xdr:to>
      <xdr:col>8</xdr:col>
      <xdr:colOff>180975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1962150" y="1304925"/>
        <a:ext cx="57435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1600200</xdr:colOff>
      <xdr:row>9</xdr:row>
      <xdr:rowOff>114300</xdr:rowOff>
    </xdr:from>
    <xdr:to>
      <xdr:col>10</xdr:col>
      <xdr:colOff>647700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600200" y="1838325"/>
        <a:ext cx="7658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10</xdr:row>
      <xdr:rowOff>123825</xdr:rowOff>
    </xdr:from>
    <xdr:to>
      <xdr:col>9</xdr:col>
      <xdr:colOff>390525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819275" y="1933575"/>
        <a:ext cx="6896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8</xdr:row>
      <xdr:rowOff>152400</xdr:rowOff>
    </xdr:from>
    <xdr:to>
      <xdr:col>10</xdr:col>
      <xdr:colOff>238125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1524000" y="1714500"/>
        <a:ext cx="72485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1676400</xdr:colOff>
      <xdr:row>9</xdr:row>
      <xdr:rowOff>114300</xdr:rowOff>
    </xdr:from>
    <xdr:to>
      <xdr:col>11</xdr:col>
      <xdr:colOff>133350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676400" y="1876425"/>
        <a:ext cx="77438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57150</xdr:rowOff>
    </xdr:from>
    <xdr:to>
      <xdr:col>8</xdr:col>
      <xdr:colOff>533400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667000" y="1143000"/>
        <a:ext cx="52482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69;&#1082;&#1079;&#1072;&#1084;&#1077;&#1085;&#1099;%202009\&#1088;&#1077;&#1079;&#1091;&#1083;&#1100;&#1090;&#1072;&#1090;&#1099;%20%20&#1045;&#1043;&#1069;%20-%20&#1073;&#1080;&#1086;&#1083;&#1086;&#1075;&#1080;&#1103;\010\010\6_2102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1">
        <row r="6"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W6" t="str">
            <v>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:K1"/>
    </sheetView>
  </sheetViews>
  <sheetFormatPr defaultColWidth="9.00390625" defaultRowHeight="12.75"/>
  <cols>
    <col min="1" max="1" width="17.125" style="43" customWidth="1"/>
    <col min="2" max="2" width="10.375" style="43" customWidth="1"/>
    <col min="3" max="3" width="13.375" style="43" customWidth="1"/>
    <col min="4" max="4" width="12.25390625" style="43" customWidth="1"/>
    <col min="5" max="5" width="13.875" style="43" customWidth="1"/>
    <col min="6" max="6" width="8.25390625" style="43" customWidth="1"/>
    <col min="7" max="7" width="10.125" style="43" customWidth="1"/>
    <col min="8" max="8" width="8.625" style="43" customWidth="1"/>
    <col min="9" max="9" width="11.875" style="43" customWidth="1"/>
    <col min="10" max="10" width="10.75390625" style="43" customWidth="1"/>
    <col min="11" max="11" width="11.625" style="43" customWidth="1"/>
    <col min="12" max="13" width="9.125" style="43" customWidth="1"/>
  </cols>
  <sheetData>
    <row r="1" spans="1:11" ht="20.25">
      <c r="A1" s="74" t="s">
        <v>58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3.25" customHeight="1">
      <c r="A2" s="66" t="s">
        <v>0</v>
      </c>
      <c r="B2" s="77" t="s">
        <v>19</v>
      </c>
      <c r="C2" s="77"/>
      <c r="D2" s="78" t="s">
        <v>57</v>
      </c>
      <c r="E2" s="78"/>
      <c r="F2" s="77" t="s">
        <v>19</v>
      </c>
      <c r="G2" s="77"/>
      <c r="H2" s="78" t="s">
        <v>57</v>
      </c>
      <c r="I2" s="78"/>
      <c r="J2" s="45" t="s">
        <v>19</v>
      </c>
      <c r="K2" s="60" t="s">
        <v>57</v>
      </c>
    </row>
    <row r="3" spans="1:11" ht="12.75">
      <c r="A3" s="66"/>
      <c r="B3" s="66" t="s">
        <v>1</v>
      </c>
      <c r="C3" s="68" t="s">
        <v>2</v>
      </c>
      <c r="D3" s="70" t="s">
        <v>1</v>
      </c>
      <c r="E3" s="72" t="s">
        <v>2</v>
      </c>
      <c r="F3" s="66" t="s">
        <v>4</v>
      </c>
      <c r="G3" s="66"/>
      <c r="H3" s="70" t="s">
        <v>4</v>
      </c>
      <c r="I3" s="70"/>
      <c r="J3" s="75" t="s">
        <v>8</v>
      </c>
      <c r="K3" s="70" t="s">
        <v>8</v>
      </c>
    </row>
    <row r="4" spans="1:11" ht="64.5" customHeight="1">
      <c r="A4" s="67"/>
      <c r="B4" s="67"/>
      <c r="C4" s="69"/>
      <c r="D4" s="71"/>
      <c r="E4" s="73"/>
      <c r="F4" s="48" t="s">
        <v>5</v>
      </c>
      <c r="G4" s="49" t="s">
        <v>6</v>
      </c>
      <c r="H4" s="57" t="s">
        <v>5</v>
      </c>
      <c r="I4" s="58" t="s">
        <v>6</v>
      </c>
      <c r="J4" s="76"/>
      <c r="K4" s="71"/>
    </row>
    <row r="5" spans="1:13" s="34" customFormat="1" ht="15">
      <c r="A5" s="47" t="s">
        <v>10</v>
      </c>
      <c r="B5" s="50">
        <v>12045</v>
      </c>
      <c r="C5" s="51">
        <v>6.87</v>
      </c>
      <c r="D5" s="54">
        <v>133</v>
      </c>
      <c r="E5" s="55">
        <v>0.015</v>
      </c>
      <c r="F5" s="50">
        <v>47</v>
      </c>
      <c r="G5" s="52">
        <v>0.0568</v>
      </c>
      <c r="H5" s="54">
        <v>0</v>
      </c>
      <c r="I5" s="59">
        <v>0</v>
      </c>
      <c r="J5" s="42">
        <v>60.01</v>
      </c>
      <c r="K5" s="61" t="s">
        <v>52</v>
      </c>
      <c r="L5" s="46"/>
      <c r="M5" s="46"/>
    </row>
    <row r="6" spans="1:13" s="34" customFormat="1" ht="15">
      <c r="A6" s="47" t="s">
        <v>11</v>
      </c>
      <c r="B6" s="50">
        <v>12045</v>
      </c>
      <c r="C6" s="51">
        <v>12.98</v>
      </c>
      <c r="D6" s="54">
        <v>133</v>
      </c>
      <c r="E6" s="55">
        <v>0.188</v>
      </c>
      <c r="F6" s="50">
        <v>47</v>
      </c>
      <c r="G6" s="52">
        <v>0.0301</v>
      </c>
      <c r="H6" s="54">
        <v>0</v>
      </c>
      <c r="I6" s="59">
        <v>0</v>
      </c>
      <c r="J6" s="42">
        <v>58.43</v>
      </c>
      <c r="K6" s="61" t="s">
        <v>53</v>
      </c>
      <c r="L6" s="46"/>
      <c r="M6" s="46"/>
    </row>
    <row r="7" spans="1:13" s="34" customFormat="1" ht="15">
      <c r="A7" s="47" t="s">
        <v>13</v>
      </c>
      <c r="B7" s="50">
        <v>12045</v>
      </c>
      <c r="C7" s="51">
        <v>90.78</v>
      </c>
      <c r="D7" s="54">
        <v>133</v>
      </c>
      <c r="E7" s="55">
        <v>1</v>
      </c>
      <c r="F7" s="50">
        <v>345</v>
      </c>
      <c r="G7" s="52">
        <v>0.0316</v>
      </c>
      <c r="H7" s="54">
        <v>5</v>
      </c>
      <c r="I7" s="59">
        <f>5/133</f>
        <v>0.03759398496240601</v>
      </c>
      <c r="J7" s="42">
        <v>61.02</v>
      </c>
      <c r="K7" s="62">
        <v>60.22</v>
      </c>
      <c r="L7" s="46"/>
      <c r="M7" s="46"/>
    </row>
    <row r="8" spans="1:13" s="34" customFormat="1" ht="15">
      <c r="A8" s="64" t="s">
        <v>29</v>
      </c>
      <c r="B8" s="50">
        <v>12045</v>
      </c>
      <c r="C8" s="51">
        <v>2.26</v>
      </c>
      <c r="D8" s="56">
        <v>0</v>
      </c>
      <c r="E8" s="65">
        <v>0</v>
      </c>
      <c r="F8" s="50">
        <v>5</v>
      </c>
      <c r="G8" s="52">
        <v>0.0184</v>
      </c>
      <c r="H8" s="56" t="s">
        <v>59</v>
      </c>
      <c r="I8" s="56" t="s">
        <v>59</v>
      </c>
      <c r="J8" s="42" t="s">
        <v>59</v>
      </c>
      <c r="K8" s="62" t="s">
        <v>60</v>
      </c>
      <c r="L8" s="46"/>
      <c r="M8" s="46"/>
    </row>
    <row r="9" spans="1:13" s="34" customFormat="1" ht="15.75">
      <c r="A9" s="47" t="s">
        <v>24</v>
      </c>
      <c r="B9" s="50">
        <v>12045</v>
      </c>
      <c r="C9" s="51">
        <v>89.68</v>
      </c>
      <c r="D9" s="54">
        <v>133</v>
      </c>
      <c r="E9" s="55">
        <v>1</v>
      </c>
      <c r="F9" s="50">
        <v>281</v>
      </c>
      <c r="G9" s="52">
        <v>0.026</v>
      </c>
      <c r="H9" s="54">
        <v>2</v>
      </c>
      <c r="I9" s="59">
        <f>2/133</f>
        <v>0.015037593984962405</v>
      </c>
      <c r="J9" s="42">
        <v>51.83</v>
      </c>
      <c r="K9" s="63">
        <v>55.9</v>
      </c>
      <c r="L9" s="46"/>
      <c r="M9" s="46"/>
    </row>
    <row r="10" spans="1:13" s="34" customFormat="1" ht="15.75">
      <c r="A10" s="44" t="s">
        <v>30</v>
      </c>
      <c r="B10" s="50">
        <v>12045</v>
      </c>
      <c r="C10" s="51">
        <v>4.81</v>
      </c>
      <c r="D10" s="54">
        <v>133</v>
      </c>
      <c r="E10" s="55">
        <v>0.015</v>
      </c>
      <c r="F10" s="50">
        <v>16</v>
      </c>
      <c r="G10" s="52">
        <v>0.0276</v>
      </c>
      <c r="H10" s="54">
        <v>0</v>
      </c>
      <c r="I10" s="59">
        <v>0</v>
      </c>
      <c r="J10" s="42">
        <v>65.3</v>
      </c>
      <c r="K10" s="63">
        <v>71</v>
      </c>
      <c r="L10" s="46"/>
      <c r="M10" s="46"/>
    </row>
    <row r="11" spans="1:13" s="34" customFormat="1" ht="15">
      <c r="A11" s="60" t="s">
        <v>31</v>
      </c>
      <c r="B11" s="50">
        <v>12045</v>
      </c>
      <c r="C11" s="51">
        <v>0.17</v>
      </c>
      <c r="D11" s="56">
        <v>0</v>
      </c>
      <c r="E11" s="65">
        <v>0</v>
      </c>
      <c r="F11" s="50">
        <v>1</v>
      </c>
      <c r="G11" s="52">
        <v>0.05</v>
      </c>
      <c r="H11" s="56" t="s">
        <v>59</v>
      </c>
      <c r="I11" s="56" t="s">
        <v>59</v>
      </c>
      <c r="J11" s="42">
        <v>41.7</v>
      </c>
      <c r="K11" s="56" t="s">
        <v>59</v>
      </c>
      <c r="L11" s="46"/>
      <c r="M11" s="46"/>
    </row>
    <row r="12" spans="1:13" s="34" customFormat="1" ht="15">
      <c r="A12" s="44" t="s">
        <v>32</v>
      </c>
      <c r="B12" s="50">
        <v>12045</v>
      </c>
      <c r="C12" s="51">
        <v>0.07</v>
      </c>
      <c r="D12" s="54">
        <v>133</v>
      </c>
      <c r="E12" s="55">
        <v>0.0075</v>
      </c>
      <c r="F12" s="50">
        <v>0</v>
      </c>
      <c r="G12" s="52">
        <v>0</v>
      </c>
      <c r="H12" s="54">
        <v>0</v>
      </c>
      <c r="I12" s="59">
        <v>0</v>
      </c>
      <c r="J12" s="42">
        <v>60.6</v>
      </c>
      <c r="K12" s="56">
        <v>42</v>
      </c>
      <c r="L12" s="46"/>
      <c r="M12" s="46"/>
    </row>
    <row r="13" spans="1:13" s="34" customFormat="1" ht="15.75">
      <c r="A13" s="44" t="s">
        <v>28</v>
      </c>
      <c r="B13" s="50">
        <v>12045</v>
      </c>
      <c r="C13" s="53">
        <v>2.58</v>
      </c>
      <c r="D13" s="54">
        <v>133</v>
      </c>
      <c r="E13" s="55">
        <v>0.015</v>
      </c>
      <c r="F13" s="50">
        <v>5</v>
      </c>
      <c r="G13" s="52">
        <v>0.0161</v>
      </c>
      <c r="H13" s="54">
        <v>0</v>
      </c>
      <c r="I13" s="59">
        <v>0</v>
      </c>
      <c r="J13" s="42">
        <v>57.91</v>
      </c>
      <c r="K13" s="63">
        <v>65.5</v>
      </c>
      <c r="L13" s="46"/>
      <c r="M13" s="46"/>
    </row>
    <row r="14" spans="1:13" s="34" customFormat="1" ht="15">
      <c r="A14" s="44" t="s">
        <v>44</v>
      </c>
      <c r="B14" s="50">
        <v>12045</v>
      </c>
      <c r="C14" s="51">
        <v>42.13</v>
      </c>
      <c r="D14" s="54">
        <v>133</v>
      </c>
      <c r="E14" s="55">
        <v>0.5564</v>
      </c>
      <c r="F14" s="50">
        <v>1947</v>
      </c>
      <c r="G14" s="52">
        <v>0.0382</v>
      </c>
      <c r="H14" s="54">
        <v>3</v>
      </c>
      <c r="I14" s="59">
        <f>3/74</f>
        <v>0.04054054054054054</v>
      </c>
      <c r="J14" s="42">
        <v>59.56</v>
      </c>
      <c r="K14" s="56">
        <v>55.08</v>
      </c>
      <c r="L14" s="46"/>
      <c r="M14" s="46"/>
    </row>
    <row r="15" spans="1:13" s="34" customFormat="1" ht="15">
      <c r="A15" s="44" t="s">
        <v>45</v>
      </c>
      <c r="B15" s="50">
        <v>12045</v>
      </c>
      <c r="C15" s="51">
        <v>6.49</v>
      </c>
      <c r="D15" s="54">
        <v>133</v>
      </c>
      <c r="E15" s="55">
        <v>0.0677</v>
      </c>
      <c r="F15" s="50">
        <v>20</v>
      </c>
      <c r="G15" s="52">
        <v>0.0256</v>
      </c>
      <c r="H15" s="54">
        <v>0</v>
      </c>
      <c r="I15" s="59">
        <v>0</v>
      </c>
      <c r="J15" s="42">
        <v>65.47</v>
      </c>
      <c r="K15" s="56">
        <v>63.22</v>
      </c>
      <c r="L15" s="46"/>
      <c r="M15" s="46"/>
    </row>
    <row r="16" spans="1:13" s="34" customFormat="1" ht="15">
      <c r="A16" s="44" t="s">
        <v>50</v>
      </c>
      <c r="B16" s="50">
        <v>12045</v>
      </c>
      <c r="C16" s="51">
        <v>12.25</v>
      </c>
      <c r="D16" s="54">
        <v>133</v>
      </c>
      <c r="E16" s="55">
        <v>0.1955</v>
      </c>
      <c r="F16" s="50">
        <v>55</v>
      </c>
      <c r="G16" s="52">
        <v>0.0373</v>
      </c>
      <c r="H16" s="54">
        <v>1</v>
      </c>
      <c r="I16" s="59">
        <f>1/26</f>
        <v>0.038461538461538464</v>
      </c>
      <c r="J16" s="42">
        <v>55.15</v>
      </c>
      <c r="K16" s="56">
        <v>53.46</v>
      </c>
      <c r="L16" s="46"/>
      <c r="M16" s="46"/>
    </row>
    <row r="17" spans="1:13" s="34" customFormat="1" ht="15">
      <c r="A17" s="44" t="s">
        <v>51</v>
      </c>
      <c r="B17" s="50">
        <v>12045</v>
      </c>
      <c r="C17" s="51">
        <v>18.57</v>
      </c>
      <c r="D17" s="54">
        <v>133</v>
      </c>
      <c r="E17" s="55">
        <v>0.218</v>
      </c>
      <c r="F17" s="50">
        <v>53</v>
      </c>
      <c r="G17" s="52">
        <v>0.0237</v>
      </c>
      <c r="H17" s="54">
        <v>1</v>
      </c>
      <c r="I17" s="59">
        <f>1/29</f>
        <v>0.034482758620689655</v>
      </c>
      <c r="J17" s="42">
        <v>55.38</v>
      </c>
      <c r="K17" s="56">
        <v>48.03</v>
      </c>
      <c r="L17" s="46"/>
      <c r="M17" s="46"/>
    </row>
    <row r="22" ht="12.75">
      <c r="A22" s="43" t="s">
        <v>61</v>
      </c>
    </row>
  </sheetData>
  <mergeCells count="14">
    <mergeCell ref="A1:K1"/>
    <mergeCell ref="J3:J4"/>
    <mergeCell ref="K3:K4"/>
    <mergeCell ref="F2:G2"/>
    <mergeCell ref="H2:I2"/>
    <mergeCell ref="F3:G3"/>
    <mergeCell ref="H3:I3"/>
    <mergeCell ref="A2:A4"/>
    <mergeCell ref="B2:C2"/>
    <mergeCell ref="D2:E2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1" sqref="A11"/>
    </sheetView>
  </sheetViews>
  <sheetFormatPr defaultColWidth="9.00390625" defaultRowHeight="12.75"/>
  <cols>
    <col min="1" max="1" width="31.875" style="0" customWidth="1"/>
  </cols>
  <sheetData>
    <row r="1" spans="1:2" ht="12.75">
      <c r="A1" s="88" t="s">
        <v>49</v>
      </c>
      <c r="B1" s="88"/>
    </row>
    <row r="2" spans="1:2" ht="15.75">
      <c r="A2" s="4" t="s">
        <v>14</v>
      </c>
      <c r="B2" s="35">
        <v>54</v>
      </c>
    </row>
    <row r="3" spans="1:2" ht="19.5" customHeight="1">
      <c r="A3" s="4" t="s">
        <v>15</v>
      </c>
      <c r="B3" s="5">
        <v>55</v>
      </c>
    </row>
    <row r="4" spans="1:2" ht="18" customHeight="1">
      <c r="A4" s="4" t="s">
        <v>16</v>
      </c>
      <c r="B4" s="6">
        <v>52.75</v>
      </c>
    </row>
    <row r="5" spans="1:2" ht="15.75">
      <c r="A5" s="4" t="s">
        <v>17</v>
      </c>
      <c r="B5" s="6">
        <v>51</v>
      </c>
    </row>
    <row r="6" spans="1:2" ht="15.75">
      <c r="A6" s="4" t="s">
        <v>20</v>
      </c>
      <c r="B6" s="6">
        <v>53.46</v>
      </c>
    </row>
    <row r="7" spans="1:2" ht="15.75">
      <c r="A7" s="4" t="s">
        <v>19</v>
      </c>
      <c r="B7" s="6">
        <v>55.15</v>
      </c>
    </row>
    <row r="9" ht="12.75">
      <c r="K9" s="34"/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5" sqref="A15"/>
    </sheetView>
  </sheetViews>
  <sheetFormatPr defaultColWidth="9.00390625" defaultRowHeight="12.75"/>
  <cols>
    <col min="1" max="1" width="33.875" style="0" customWidth="1"/>
  </cols>
  <sheetData>
    <row r="1" spans="1:2" ht="12.75">
      <c r="A1" s="89" t="s">
        <v>54</v>
      </c>
      <c r="B1" s="89"/>
    </row>
    <row r="2" spans="1:2" ht="15.75">
      <c r="A2" s="24" t="s">
        <v>16</v>
      </c>
      <c r="B2" s="36">
        <v>60</v>
      </c>
    </row>
    <row r="3" spans="1:2" ht="15.75">
      <c r="A3" s="24" t="s">
        <v>20</v>
      </c>
      <c r="B3" s="36">
        <v>60</v>
      </c>
    </row>
    <row r="4" spans="1:2" ht="15.75">
      <c r="A4" s="24" t="s">
        <v>19</v>
      </c>
      <c r="B4" s="36">
        <v>60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0" sqref="A10"/>
    </sheetView>
  </sheetViews>
  <sheetFormatPr defaultColWidth="9.00390625" defaultRowHeight="12.75"/>
  <cols>
    <col min="1" max="1" width="34.00390625" style="0" customWidth="1"/>
    <col min="2" max="2" width="25.625" style="0" customWidth="1"/>
  </cols>
  <sheetData>
    <row r="1" spans="1:2" ht="12.75">
      <c r="A1" s="90" t="s">
        <v>41</v>
      </c>
      <c r="B1" s="90"/>
    </row>
    <row r="2" spans="1:2" ht="15.75">
      <c r="A2" s="30" t="s">
        <v>16</v>
      </c>
      <c r="B2" s="6">
        <v>71</v>
      </c>
    </row>
    <row r="3" spans="1:2" ht="17.25" customHeight="1">
      <c r="A3" s="4" t="s">
        <v>20</v>
      </c>
      <c r="B3" s="6">
        <v>71</v>
      </c>
    </row>
    <row r="4" spans="1:2" ht="15.75" customHeight="1">
      <c r="A4" s="4" t="s">
        <v>19</v>
      </c>
      <c r="B4" s="6">
        <v>65.3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25">
      <selection activeCell="A1" sqref="A1:K32"/>
    </sheetView>
  </sheetViews>
  <sheetFormatPr defaultColWidth="9.00390625" defaultRowHeight="12.75"/>
  <cols>
    <col min="1" max="1" width="17.00390625" style="0" customWidth="1"/>
    <col min="2" max="2" width="13.25390625" style="0" customWidth="1"/>
    <col min="3" max="3" width="14.375" style="0" customWidth="1"/>
    <col min="4" max="4" width="14.125" style="0" customWidth="1"/>
    <col min="5" max="5" width="15.75390625" style="0" customWidth="1"/>
    <col min="6" max="6" width="13.25390625" style="0" customWidth="1"/>
    <col min="7" max="7" width="12.25390625" style="0" customWidth="1"/>
    <col min="8" max="8" width="13.125" style="0" customWidth="1"/>
    <col min="9" max="9" width="13.00390625" style="0" customWidth="1"/>
  </cols>
  <sheetData>
    <row r="1" spans="1:11" ht="12.75">
      <c r="A1" s="86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2.75">
      <c r="A2" s="66" t="s">
        <v>0</v>
      </c>
      <c r="B2" s="66" t="s">
        <v>1</v>
      </c>
      <c r="C2" s="66" t="s">
        <v>3</v>
      </c>
      <c r="D2" s="68" t="s">
        <v>2</v>
      </c>
      <c r="E2" s="66" t="s">
        <v>4</v>
      </c>
      <c r="F2" s="66"/>
      <c r="G2" s="66" t="s">
        <v>7</v>
      </c>
      <c r="H2" s="66"/>
      <c r="I2" s="66" t="s">
        <v>8</v>
      </c>
      <c r="J2" s="66" t="s">
        <v>9</v>
      </c>
      <c r="K2" s="66" t="s">
        <v>12</v>
      </c>
    </row>
    <row r="3" spans="1:11" ht="38.25">
      <c r="A3" s="66"/>
      <c r="B3" s="66"/>
      <c r="C3" s="66"/>
      <c r="D3" s="68"/>
      <c r="E3" s="1" t="s">
        <v>5</v>
      </c>
      <c r="F3" s="2" t="s">
        <v>6</v>
      </c>
      <c r="G3" s="1" t="s">
        <v>5</v>
      </c>
      <c r="H3" s="2" t="s">
        <v>6</v>
      </c>
      <c r="I3" s="66"/>
      <c r="J3" s="66"/>
      <c r="K3" s="66"/>
    </row>
    <row r="4" spans="1:11" ht="12.75">
      <c r="A4" s="3" t="s">
        <v>10</v>
      </c>
      <c r="B4" s="3">
        <v>133</v>
      </c>
      <c r="C4" s="3">
        <v>2</v>
      </c>
      <c r="D4" s="7">
        <f aca="true" t="shared" si="0" ref="D4:D15">C4/B4</f>
        <v>0.015037593984962405</v>
      </c>
      <c r="E4" s="3">
        <v>0</v>
      </c>
      <c r="F4" s="9">
        <f>E4/C4</f>
        <v>0</v>
      </c>
      <c r="G4" s="8">
        <f aca="true" t="shared" si="1" ref="G4:G13">C4-E4</f>
        <v>2</v>
      </c>
      <c r="H4" s="7">
        <f aca="true" t="shared" si="2" ref="H4:H13">100%-F4</f>
        <v>1</v>
      </c>
      <c r="I4" s="37" t="s">
        <v>52</v>
      </c>
      <c r="J4" s="3">
        <v>0</v>
      </c>
      <c r="K4" s="3">
        <v>64</v>
      </c>
    </row>
    <row r="5" spans="1:11" ht="12.75">
      <c r="A5" s="3" t="s">
        <v>11</v>
      </c>
      <c r="B5" s="3">
        <v>133</v>
      </c>
      <c r="C5" s="3">
        <v>25</v>
      </c>
      <c r="D5" s="7">
        <f t="shared" si="0"/>
        <v>0.18796992481203006</v>
      </c>
      <c r="E5" s="3">
        <v>0</v>
      </c>
      <c r="F5" s="9">
        <f aca="true" t="shared" si="3" ref="F5:F15">E5/C5</f>
        <v>0</v>
      </c>
      <c r="G5" s="8">
        <f t="shared" si="1"/>
        <v>25</v>
      </c>
      <c r="H5" s="7">
        <f t="shared" si="2"/>
        <v>1</v>
      </c>
      <c r="I5" s="37" t="s">
        <v>53</v>
      </c>
      <c r="J5" s="3">
        <v>0</v>
      </c>
      <c r="K5" s="3">
        <v>77</v>
      </c>
    </row>
    <row r="6" spans="1:11" ht="12.75">
      <c r="A6" s="3" t="s">
        <v>13</v>
      </c>
      <c r="B6" s="3">
        <v>133</v>
      </c>
      <c r="C6" s="3">
        <v>133</v>
      </c>
      <c r="D6" s="7">
        <f t="shared" si="0"/>
        <v>1</v>
      </c>
      <c r="E6" s="3">
        <v>5</v>
      </c>
      <c r="F6" s="9">
        <f t="shared" si="3"/>
        <v>0.03759398496240601</v>
      </c>
      <c r="G6" s="8">
        <f t="shared" si="1"/>
        <v>128</v>
      </c>
      <c r="H6" s="7">
        <f t="shared" si="2"/>
        <v>0.9624060150375939</v>
      </c>
      <c r="I6" s="38">
        <v>60.22</v>
      </c>
      <c r="J6" s="3">
        <v>0</v>
      </c>
      <c r="K6" s="3">
        <v>82</v>
      </c>
    </row>
    <row r="7" spans="1:11" ht="15">
      <c r="A7" s="29" t="s">
        <v>24</v>
      </c>
      <c r="B7" s="11">
        <v>133</v>
      </c>
      <c r="C7" s="11">
        <v>133</v>
      </c>
      <c r="D7" s="7">
        <f t="shared" si="0"/>
        <v>1</v>
      </c>
      <c r="E7" s="11">
        <v>2</v>
      </c>
      <c r="F7" s="9">
        <f t="shared" si="3"/>
        <v>0.015037593984962405</v>
      </c>
      <c r="G7" s="8">
        <f t="shared" si="1"/>
        <v>131</v>
      </c>
      <c r="H7" s="7">
        <f t="shared" si="2"/>
        <v>0.9849624060150376</v>
      </c>
      <c r="I7" s="28">
        <v>55.9</v>
      </c>
      <c r="J7" s="11">
        <v>0</v>
      </c>
      <c r="K7" s="11">
        <v>79</v>
      </c>
    </row>
    <row r="8" spans="1:11" ht="15">
      <c r="A8" s="12" t="s">
        <v>30</v>
      </c>
      <c r="B8" s="3">
        <v>133</v>
      </c>
      <c r="C8" s="11">
        <v>2</v>
      </c>
      <c r="D8" s="7">
        <f t="shared" si="0"/>
        <v>0.015037593984962405</v>
      </c>
      <c r="E8" s="11">
        <v>0</v>
      </c>
      <c r="F8" s="9">
        <f t="shared" si="3"/>
        <v>0</v>
      </c>
      <c r="G8" s="8">
        <f t="shared" si="1"/>
        <v>2</v>
      </c>
      <c r="H8" s="7">
        <f t="shared" si="2"/>
        <v>1</v>
      </c>
      <c r="I8" s="28">
        <v>71</v>
      </c>
      <c r="J8" s="11">
        <v>0</v>
      </c>
      <c r="K8" s="11">
        <v>93</v>
      </c>
    </row>
    <row r="9" spans="1:11" ht="12.75">
      <c r="A9" s="31" t="s">
        <v>31</v>
      </c>
      <c r="B9" s="32">
        <v>133</v>
      </c>
      <c r="C9" s="32">
        <v>0</v>
      </c>
      <c r="D9" s="33">
        <f t="shared" si="0"/>
        <v>0</v>
      </c>
      <c r="E9" s="32">
        <v>0</v>
      </c>
      <c r="F9" s="9">
        <v>0</v>
      </c>
      <c r="G9" s="31">
        <f t="shared" si="1"/>
        <v>0</v>
      </c>
      <c r="H9" s="33">
        <v>0</v>
      </c>
      <c r="I9" s="39"/>
      <c r="J9" s="32"/>
      <c r="K9" s="32"/>
    </row>
    <row r="10" spans="1:11" ht="12.75">
      <c r="A10" s="16" t="s">
        <v>32</v>
      </c>
      <c r="B10" s="3">
        <v>133</v>
      </c>
      <c r="C10" s="11">
        <v>1</v>
      </c>
      <c r="D10" s="7">
        <f t="shared" si="0"/>
        <v>0.007518796992481203</v>
      </c>
      <c r="E10" s="11">
        <v>0</v>
      </c>
      <c r="F10" s="9">
        <f t="shared" si="3"/>
        <v>0</v>
      </c>
      <c r="G10" s="8">
        <f t="shared" si="1"/>
        <v>1</v>
      </c>
      <c r="H10" s="7">
        <f t="shared" si="2"/>
        <v>1</v>
      </c>
      <c r="I10" s="40">
        <v>42</v>
      </c>
      <c r="J10" s="11">
        <v>0</v>
      </c>
      <c r="K10" s="11">
        <v>42</v>
      </c>
    </row>
    <row r="11" spans="1:11" ht="15">
      <c r="A11" s="16" t="s">
        <v>28</v>
      </c>
      <c r="B11" s="11">
        <v>133</v>
      </c>
      <c r="C11" s="11">
        <v>2</v>
      </c>
      <c r="D11" s="7">
        <f t="shared" si="0"/>
        <v>0.015037593984962405</v>
      </c>
      <c r="E11" s="11">
        <v>0</v>
      </c>
      <c r="F11" s="9">
        <f t="shared" si="3"/>
        <v>0</v>
      </c>
      <c r="G11" s="16">
        <f t="shared" si="1"/>
        <v>2</v>
      </c>
      <c r="H11" s="7">
        <f t="shared" si="2"/>
        <v>1</v>
      </c>
      <c r="I11" s="28">
        <v>65.5</v>
      </c>
      <c r="J11" s="11">
        <v>0</v>
      </c>
      <c r="K11" s="11">
        <v>67</v>
      </c>
    </row>
    <row r="12" spans="1:11" ht="12.75">
      <c r="A12" s="16" t="s">
        <v>44</v>
      </c>
      <c r="B12" s="3">
        <v>133</v>
      </c>
      <c r="C12" s="11">
        <v>74</v>
      </c>
      <c r="D12" s="7">
        <f t="shared" si="0"/>
        <v>0.556390977443609</v>
      </c>
      <c r="E12" s="11">
        <v>3</v>
      </c>
      <c r="F12" s="9">
        <f t="shared" si="3"/>
        <v>0.04054054054054054</v>
      </c>
      <c r="G12" s="16">
        <f t="shared" si="1"/>
        <v>71</v>
      </c>
      <c r="H12" s="7">
        <f t="shared" si="2"/>
        <v>0.9594594594594594</v>
      </c>
      <c r="I12" s="40">
        <v>55.08</v>
      </c>
      <c r="J12" s="11">
        <v>0</v>
      </c>
      <c r="K12" s="11">
        <v>81</v>
      </c>
    </row>
    <row r="13" spans="1:11" ht="12.75">
      <c r="A13" s="16" t="s">
        <v>45</v>
      </c>
      <c r="B13" s="11">
        <v>133</v>
      </c>
      <c r="C13" s="11">
        <v>9</v>
      </c>
      <c r="D13" s="7">
        <f t="shared" si="0"/>
        <v>0.06766917293233082</v>
      </c>
      <c r="E13" s="11">
        <v>0</v>
      </c>
      <c r="F13" s="9">
        <f t="shared" si="3"/>
        <v>0</v>
      </c>
      <c r="G13" s="16">
        <f t="shared" si="1"/>
        <v>9</v>
      </c>
      <c r="H13" s="7">
        <f t="shared" si="2"/>
        <v>1</v>
      </c>
      <c r="I13" s="40">
        <v>63.22</v>
      </c>
      <c r="J13" s="11">
        <v>0</v>
      </c>
      <c r="K13" s="11">
        <v>81</v>
      </c>
    </row>
    <row r="14" spans="1:11" ht="12.75">
      <c r="A14" s="16" t="s">
        <v>50</v>
      </c>
      <c r="B14" s="3">
        <v>133</v>
      </c>
      <c r="C14" s="11">
        <v>26</v>
      </c>
      <c r="D14" s="7">
        <f t="shared" si="0"/>
        <v>0.19548872180451127</v>
      </c>
      <c r="E14" s="11">
        <v>1</v>
      </c>
      <c r="F14" s="9">
        <f t="shared" si="3"/>
        <v>0.038461538461538464</v>
      </c>
      <c r="G14" s="16">
        <f>C14-E14</f>
        <v>25</v>
      </c>
      <c r="H14" s="7">
        <f>100%-F14</f>
        <v>0.9615384615384616</v>
      </c>
      <c r="I14" s="40">
        <v>53.46</v>
      </c>
      <c r="J14" s="11">
        <v>0</v>
      </c>
      <c r="K14" s="11">
        <v>81</v>
      </c>
    </row>
    <row r="15" spans="1:11" ht="12.75">
      <c r="A15" s="16" t="s">
        <v>51</v>
      </c>
      <c r="B15" s="11">
        <v>133</v>
      </c>
      <c r="C15" s="11">
        <v>29</v>
      </c>
      <c r="D15" s="7">
        <f t="shared" si="0"/>
        <v>0.21804511278195488</v>
      </c>
      <c r="E15" s="11">
        <v>1</v>
      </c>
      <c r="F15" s="9">
        <f t="shared" si="3"/>
        <v>0.034482758620689655</v>
      </c>
      <c r="G15" s="16">
        <f>C15-E15</f>
        <v>28</v>
      </c>
      <c r="H15" s="7">
        <f>100%-F15</f>
        <v>0.9655172413793104</v>
      </c>
      <c r="I15" s="40">
        <v>48.03</v>
      </c>
      <c r="J15" s="11">
        <v>0</v>
      </c>
      <c r="K15" s="11">
        <v>63</v>
      </c>
    </row>
    <row r="17" spans="1:11" ht="12.75" customHeight="1">
      <c r="A17" s="85" t="s">
        <v>55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</row>
    <row r="18" spans="1:11" ht="12.75" customHeight="1">
      <c r="A18" s="75" t="s">
        <v>25</v>
      </c>
      <c r="B18" s="75" t="s">
        <v>1</v>
      </c>
      <c r="C18" s="75" t="s">
        <v>26</v>
      </c>
      <c r="D18" s="84" t="s">
        <v>27</v>
      </c>
      <c r="E18" s="75" t="s">
        <v>4</v>
      </c>
      <c r="F18" s="75"/>
      <c r="G18" s="75" t="s">
        <v>7</v>
      </c>
      <c r="H18" s="75"/>
      <c r="I18" s="75" t="s">
        <v>8</v>
      </c>
      <c r="J18" s="75" t="s">
        <v>9</v>
      </c>
      <c r="K18" s="75" t="s">
        <v>12</v>
      </c>
    </row>
    <row r="19" spans="1:11" ht="38.25">
      <c r="A19" s="75"/>
      <c r="B19" s="75"/>
      <c r="C19" s="75"/>
      <c r="D19" s="84"/>
      <c r="E19" s="14" t="s">
        <v>5</v>
      </c>
      <c r="F19" s="15" t="s">
        <v>6</v>
      </c>
      <c r="G19" s="14" t="s">
        <v>5</v>
      </c>
      <c r="H19" s="15" t="s">
        <v>6</v>
      </c>
      <c r="I19" s="75"/>
      <c r="J19" s="75"/>
      <c r="K19" s="75"/>
    </row>
    <row r="20" spans="1:11" ht="12.75">
      <c r="A20" s="8" t="s">
        <v>10</v>
      </c>
      <c r="B20" s="8">
        <v>12045</v>
      </c>
      <c r="C20" s="8">
        <v>828</v>
      </c>
      <c r="D20" s="6">
        <f aca="true" t="shared" si="4" ref="D20:D32">SUM(C20*100/B20)</f>
        <v>6.874221668742217</v>
      </c>
      <c r="E20" s="8">
        <v>47</v>
      </c>
      <c r="F20" s="6">
        <f aca="true" t="shared" si="5" ref="F20:F32">SUM(E20*100/C20)</f>
        <v>5.676328502415459</v>
      </c>
      <c r="G20" s="8">
        <f aca="true" t="shared" si="6" ref="G20:G32">SUM(C20-E20)</f>
        <v>781</v>
      </c>
      <c r="H20" s="6">
        <f aca="true" t="shared" si="7" ref="H20:H32">SUM(G20*100/C20)</f>
        <v>94.32367149758454</v>
      </c>
      <c r="I20" s="41">
        <v>60.01</v>
      </c>
      <c r="J20" s="8">
        <v>0</v>
      </c>
      <c r="K20" s="8">
        <v>99</v>
      </c>
    </row>
    <row r="21" spans="1:11" ht="12.75">
      <c r="A21" s="8" t="s">
        <v>11</v>
      </c>
      <c r="B21" s="8">
        <v>12045</v>
      </c>
      <c r="C21" s="8">
        <v>1563</v>
      </c>
      <c r="D21" s="6">
        <f t="shared" si="4"/>
        <v>12.976338729763388</v>
      </c>
      <c r="E21" s="8">
        <v>47</v>
      </c>
      <c r="F21" s="6">
        <f t="shared" si="5"/>
        <v>3.0070377479206654</v>
      </c>
      <c r="G21" s="8">
        <f t="shared" si="6"/>
        <v>1516</v>
      </c>
      <c r="H21" s="6">
        <f t="shared" si="7"/>
        <v>96.99296225207934</v>
      </c>
      <c r="I21" s="41">
        <v>58.43</v>
      </c>
      <c r="J21" s="8">
        <v>2</v>
      </c>
      <c r="K21" s="8">
        <v>100</v>
      </c>
    </row>
    <row r="22" spans="1:11" ht="12.75">
      <c r="A22" s="8" t="s">
        <v>13</v>
      </c>
      <c r="B22" s="8">
        <v>12045</v>
      </c>
      <c r="C22" s="8">
        <v>10935</v>
      </c>
      <c r="D22" s="6">
        <f t="shared" si="4"/>
        <v>90.78455790784558</v>
      </c>
      <c r="E22" s="8">
        <v>345</v>
      </c>
      <c r="F22" s="6">
        <f t="shared" si="5"/>
        <v>3.1550068587105624</v>
      </c>
      <c r="G22" s="8">
        <f t="shared" si="6"/>
        <v>10590</v>
      </c>
      <c r="H22" s="6">
        <f t="shared" si="7"/>
        <v>96.84499314128944</v>
      </c>
      <c r="I22" s="41">
        <v>61.02</v>
      </c>
      <c r="J22" s="8">
        <v>27</v>
      </c>
      <c r="K22" s="8">
        <v>100</v>
      </c>
    </row>
    <row r="23" spans="1:11" ht="12.75">
      <c r="A23" s="16" t="s">
        <v>28</v>
      </c>
      <c r="B23" s="8">
        <v>12045</v>
      </c>
      <c r="C23" s="8">
        <v>311</v>
      </c>
      <c r="D23" s="6">
        <f t="shared" si="4"/>
        <v>2.581984225819842</v>
      </c>
      <c r="E23" s="8">
        <v>5</v>
      </c>
      <c r="F23" s="6">
        <f t="shared" si="5"/>
        <v>1.607717041800643</v>
      </c>
      <c r="G23" s="8">
        <f t="shared" si="6"/>
        <v>306</v>
      </c>
      <c r="H23" s="6">
        <f t="shared" si="7"/>
        <v>98.39228295819936</v>
      </c>
      <c r="I23" s="41">
        <v>57.91</v>
      </c>
      <c r="J23" s="8">
        <v>0</v>
      </c>
      <c r="K23" s="8">
        <v>92</v>
      </c>
    </row>
    <row r="24" spans="1:11" ht="12.75">
      <c r="A24" s="16" t="s">
        <v>29</v>
      </c>
      <c r="B24" s="8">
        <v>12045</v>
      </c>
      <c r="C24" s="8">
        <v>272</v>
      </c>
      <c r="D24" s="6">
        <f>SUM(C24*100/B24)</f>
        <v>2.258198422581984</v>
      </c>
      <c r="E24" s="8">
        <v>5</v>
      </c>
      <c r="F24" s="6">
        <f>SUM(E24*100/C24)</f>
        <v>1.838235294117647</v>
      </c>
      <c r="G24" s="8">
        <f>SUM(C24-E24)</f>
        <v>267</v>
      </c>
      <c r="H24" s="6">
        <f>SUM(G24*100/C24)</f>
        <v>98.16176470588235</v>
      </c>
      <c r="I24" s="41">
        <v>58.42</v>
      </c>
      <c r="J24" s="8">
        <v>0</v>
      </c>
      <c r="K24" s="8">
        <v>86</v>
      </c>
    </row>
    <row r="25" spans="1:11" ht="12.75">
      <c r="A25" s="16" t="s">
        <v>24</v>
      </c>
      <c r="B25" s="8">
        <v>12045</v>
      </c>
      <c r="C25" s="16">
        <v>10802</v>
      </c>
      <c r="D25" s="6">
        <f t="shared" si="4"/>
        <v>89.68036529680366</v>
      </c>
      <c r="E25" s="16">
        <v>281</v>
      </c>
      <c r="F25" s="6">
        <f t="shared" si="5"/>
        <v>2.601370116645066</v>
      </c>
      <c r="G25" s="8">
        <f t="shared" si="6"/>
        <v>10521</v>
      </c>
      <c r="H25" s="6">
        <f t="shared" si="7"/>
        <v>97.39862988335493</v>
      </c>
      <c r="I25" s="42">
        <v>51.83</v>
      </c>
      <c r="J25" s="16">
        <v>17</v>
      </c>
      <c r="K25" s="16">
        <v>100</v>
      </c>
    </row>
    <row r="26" spans="1:11" ht="12.75">
      <c r="A26" s="16" t="s">
        <v>30</v>
      </c>
      <c r="B26" s="8">
        <v>12045</v>
      </c>
      <c r="C26" s="16">
        <v>579</v>
      </c>
      <c r="D26" s="6">
        <f t="shared" si="4"/>
        <v>4.806973848069738</v>
      </c>
      <c r="E26" s="16">
        <v>16</v>
      </c>
      <c r="F26" s="6">
        <f t="shared" si="5"/>
        <v>2.763385146804836</v>
      </c>
      <c r="G26" s="8">
        <f t="shared" si="6"/>
        <v>563</v>
      </c>
      <c r="H26" s="6">
        <f t="shared" si="7"/>
        <v>97.23661485319516</v>
      </c>
      <c r="I26" s="42">
        <v>65.3</v>
      </c>
      <c r="J26" s="16">
        <v>4</v>
      </c>
      <c r="K26" s="16">
        <v>100</v>
      </c>
    </row>
    <row r="27" spans="1:11" ht="12.75">
      <c r="A27" s="16" t="s">
        <v>31</v>
      </c>
      <c r="B27" s="8">
        <v>12045</v>
      </c>
      <c r="C27" s="16">
        <v>20</v>
      </c>
      <c r="D27" s="6">
        <f t="shared" si="4"/>
        <v>0.16604400166044</v>
      </c>
      <c r="E27" s="16">
        <v>1</v>
      </c>
      <c r="F27" s="6">
        <f t="shared" si="5"/>
        <v>5</v>
      </c>
      <c r="G27" s="8">
        <f t="shared" si="6"/>
        <v>19</v>
      </c>
      <c r="H27" s="6">
        <f t="shared" si="7"/>
        <v>95</v>
      </c>
      <c r="I27" s="42">
        <v>41.7</v>
      </c>
      <c r="J27" s="16">
        <v>0</v>
      </c>
      <c r="K27" s="16">
        <v>84</v>
      </c>
    </row>
    <row r="28" spans="1:11" ht="12.75">
      <c r="A28" s="16" t="s">
        <v>32</v>
      </c>
      <c r="B28" s="8">
        <v>12045</v>
      </c>
      <c r="C28" s="16">
        <v>9</v>
      </c>
      <c r="D28" s="6">
        <f t="shared" si="4"/>
        <v>0.074719800747198</v>
      </c>
      <c r="E28" s="16">
        <v>0</v>
      </c>
      <c r="F28" s="6">
        <f t="shared" si="5"/>
        <v>0</v>
      </c>
      <c r="G28" s="8">
        <f t="shared" si="6"/>
        <v>9</v>
      </c>
      <c r="H28" s="6">
        <f t="shared" si="7"/>
        <v>100</v>
      </c>
      <c r="I28" s="42">
        <v>60.6</v>
      </c>
      <c r="J28" s="16">
        <v>0</v>
      </c>
      <c r="K28" s="16">
        <v>74</v>
      </c>
    </row>
    <row r="29" spans="1:11" ht="12.75">
      <c r="A29" s="16" t="s">
        <v>44</v>
      </c>
      <c r="B29" s="8">
        <v>12045</v>
      </c>
      <c r="C29" s="16">
        <v>5074</v>
      </c>
      <c r="D29" s="6">
        <f t="shared" si="4"/>
        <v>42.12536322125363</v>
      </c>
      <c r="E29" s="16">
        <v>194</v>
      </c>
      <c r="F29" s="6">
        <f t="shared" si="5"/>
        <v>3.823413480488766</v>
      </c>
      <c r="G29" s="8">
        <f t="shared" si="6"/>
        <v>4880</v>
      </c>
      <c r="H29" s="6">
        <f t="shared" si="7"/>
        <v>96.17658651951123</v>
      </c>
      <c r="I29" s="42">
        <v>59.56</v>
      </c>
      <c r="J29" s="16">
        <v>1</v>
      </c>
      <c r="K29" s="16">
        <v>100</v>
      </c>
    </row>
    <row r="30" spans="1:11" ht="12.75">
      <c r="A30" s="16" t="s">
        <v>45</v>
      </c>
      <c r="B30" s="8">
        <v>12045</v>
      </c>
      <c r="C30" s="16">
        <v>782</v>
      </c>
      <c r="D30" s="6">
        <f t="shared" si="4"/>
        <v>6.492320464923204</v>
      </c>
      <c r="E30" s="16">
        <v>20</v>
      </c>
      <c r="F30" s="6">
        <f t="shared" si="5"/>
        <v>2.557544757033248</v>
      </c>
      <c r="G30" s="8">
        <f t="shared" si="6"/>
        <v>762</v>
      </c>
      <c r="H30" s="6">
        <f t="shared" si="7"/>
        <v>97.44245524296676</v>
      </c>
      <c r="I30" s="42">
        <v>65.47</v>
      </c>
      <c r="J30" s="16">
        <v>3</v>
      </c>
      <c r="K30" s="16">
        <v>100</v>
      </c>
    </row>
    <row r="31" spans="1:11" ht="12.75">
      <c r="A31" s="16" t="s">
        <v>51</v>
      </c>
      <c r="B31" s="8">
        <v>12045</v>
      </c>
      <c r="C31" s="16">
        <v>2237</v>
      </c>
      <c r="D31" s="6">
        <f t="shared" si="4"/>
        <v>18.572021585720215</v>
      </c>
      <c r="E31" s="16">
        <v>53</v>
      </c>
      <c r="F31" s="6">
        <f t="shared" si="5"/>
        <v>2.3692445239159587</v>
      </c>
      <c r="G31" s="8">
        <f t="shared" si="6"/>
        <v>2184</v>
      </c>
      <c r="H31" s="6">
        <f t="shared" si="7"/>
        <v>97.63075547608405</v>
      </c>
      <c r="I31" s="42">
        <v>55.38</v>
      </c>
      <c r="J31" s="16">
        <v>10</v>
      </c>
      <c r="K31" s="16">
        <v>100</v>
      </c>
    </row>
    <row r="32" spans="1:11" ht="12.75">
      <c r="A32" s="16" t="s">
        <v>50</v>
      </c>
      <c r="B32" s="8">
        <v>12045</v>
      </c>
      <c r="C32" s="16">
        <v>1476</v>
      </c>
      <c r="D32" s="6">
        <f t="shared" si="4"/>
        <v>12.254047322540472</v>
      </c>
      <c r="E32" s="16">
        <v>55</v>
      </c>
      <c r="F32" s="6">
        <f t="shared" si="5"/>
        <v>3.7262872628726287</v>
      </c>
      <c r="G32" s="8">
        <f t="shared" si="6"/>
        <v>1421</v>
      </c>
      <c r="H32" s="6">
        <f t="shared" si="7"/>
        <v>96.27371273712737</v>
      </c>
      <c r="I32" s="42">
        <v>55.15</v>
      </c>
      <c r="J32" s="16">
        <v>0</v>
      </c>
      <c r="K32" s="16">
        <v>92</v>
      </c>
    </row>
    <row r="33" spans="1:11" ht="12.75" customHeight="1">
      <c r="A33" s="17"/>
      <c r="B33" s="18"/>
      <c r="C33" s="17"/>
      <c r="D33" s="19"/>
      <c r="E33" s="17"/>
      <c r="F33" s="19"/>
      <c r="G33" s="18"/>
      <c r="H33" s="19"/>
      <c r="I33" s="17"/>
      <c r="J33" s="17"/>
      <c r="K33" s="17"/>
    </row>
    <row r="34" spans="1:11" ht="12.75" customHeight="1">
      <c r="A34" s="79" t="s">
        <v>33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1" ht="12.75" customHeight="1">
      <c r="A35" s="80" t="s">
        <v>34</v>
      </c>
      <c r="B35" s="80"/>
      <c r="C35" s="81" t="s">
        <v>35</v>
      </c>
      <c r="D35" s="81"/>
      <c r="E35" s="18"/>
      <c r="F35" s="19"/>
      <c r="G35" s="18"/>
      <c r="H35" s="19"/>
      <c r="I35" s="18"/>
      <c r="J35" s="18"/>
      <c r="K35" s="18"/>
    </row>
    <row r="36" spans="1:11" ht="12.75" customHeight="1">
      <c r="A36" s="13"/>
      <c r="B36" s="13" t="s">
        <v>36</v>
      </c>
      <c r="C36" s="20" t="s">
        <v>37</v>
      </c>
      <c r="D36" s="20" t="s">
        <v>38</v>
      </c>
      <c r="E36" s="18"/>
      <c r="F36" s="19"/>
      <c r="G36" s="18"/>
      <c r="H36" s="19"/>
      <c r="I36" s="18"/>
      <c r="J36" s="18"/>
      <c r="K36" s="18"/>
    </row>
    <row r="37" spans="1:11" ht="12.75">
      <c r="A37" s="13">
        <v>4319</v>
      </c>
      <c r="B37" s="21">
        <v>0.022</v>
      </c>
      <c r="C37" s="13" t="s">
        <v>39</v>
      </c>
      <c r="D37" s="21">
        <v>0.0075</v>
      </c>
      <c r="E37" s="18"/>
      <c r="F37" s="19"/>
      <c r="G37" s="18"/>
      <c r="H37" s="19"/>
      <c r="I37" s="18"/>
      <c r="J37" s="18"/>
      <c r="K37" s="18"/>
    </row>
    <row r="39" spans="1:11" ht="12.75" customHeight="1">
      <c r="A39" s="82" t="s">
        <v>56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</row>
    <row r="40" spans="1:11" ht="12.75" customHeight="1">
      <c r="A40" s="75" t="s">
        <v>25</v>
      </c>
      <c r="B40" s="75" t="s">
        <v>1</v>
      </c>
      <c r="C40" s="75" t="s">
        <v>26</v>
      </c>
      <c r="D40" s="84" t="s">
        <v>27</v>
      </c>
      <c r="E40" s="75" t="s">
        <v>4</v>
      </c>
      <c r="F40" s="75"/>
      <c r="G40" s="75" t="s">
        <v>7</v>
      </c>
      <c r="H40" s="75"/>
      <c r="I40" s="75" t="s">
        <v>8</v>
      </c>
      <c r="J40" s="75" t="s">
        <v>9</v>
      </c>
      <c r="K40" s="75" t="s">
        <v>12</v>
      </c>
    </row>
    <row r="41" spans="1:11" ht="12.75" customHeight="1">
      <c r="A41" s="75"/>
      <c r="B41" s="75"/>
      <c r="C41" s="75"/>
      <c r="D41" s="84"/>
      <c r="E41" s="14" t="s">
        <v>5</v>
      </c>
      <c r="F41" s="15" t="s">
        <v>6</v>
      </c>
      <c r="G41" s="14" t="s">
        <v>5</v>
      </c>
      <c r="H41" s="15" t="s">
        <v>6</v>
      </c>
      <c r="I41" s="75"/>
      <c r="J41" s="75"/>
      <c r="K41" s="75"/>
    </row>
    <row r="42" spans="1:11" ht="12.75">
      <c r="A42" s="8" t="s">
        <v>10</v>
      </c>
      <c r="B42" s="8">
        <v>13207</v>
      </c>
      <c r="C42" s="8">
        <v>138</v>
      </c>
      <c r="D42" s="6">
        <f aca="true" t="shared" si="8" ref="D42:D53">SUM(C42*100/B42)</f>
        <v>1.0449004315893087</v>
      </c>
      <c r="E42" s="8">
        <v>10</v>
      </c>
      <c r="F42" s="6">
        <f aca="true" t="shared" si="9" ref="F42:F53">SUM(E42*100/C42)</f>
        <v>7.246376811594203</v>
      </c>
      <c r="G42" s="8">
        <f aca="true" t="shared" si="10" ref="G42:G53">SUM(C42-E42)</f>
        <v>128</v>
      </c>
      <c r="H42" s="6">
        <f aca="true" t="shared" si="11" ref="H42:H53">SUM(G42*100/C42)</f>
        <v>92.7536231884058</v>
      </c>
      <c r="I42" s="22">
        <v>57.67</v>
      </c>
      <c r="J42" s="8">
        <v>0</v>
      </c>
      <c r="K42" s="8"/>
    </row>
    <row r="43" spans="1:11" ht="12.75">
      <c r="A43" s="8" t="s">
        <v>11</v>
      </c>
      <c r="B43" s="8">
        <v>13207</v>
      </c>
      <c r="C43" s="8">
        <v>1309</v>
      </c>
      <c r="D43" s="6">
        <f t="shared" si="8"/>
        <v>9.911410615582646</v>
      </c>
      <c r="E43" s="8">
        <v>26</v>
      </c>
      <c r="F43" s="6">
        <f t="shared" si="9"/>
        <v>1.9862490450725745</v>
      </c>
      <c r="G43" s="8">
        <f t="shared" si="10"/>
        <v>1283</v>
      </c>
      <c r="H43" s="6">
        <f t="shared" si="11"/>
        <v>98.01375095492743</v>
      </c>
      <c r="I43" s="22" t="s">
        <v>40</v>
      </c>
      <c r="J43" s="8">
        <v>2</v>
      </c>
      <c r="K43" s="8">
        <v>100</v>
      </c>
    </row>
    <row r="44" spans="1:11" ht="12.75">
      <c r="A44" s="8" t="s">
        <v>13</v>
      </c>
      <c r="B44" s="8">
        <v>13207</v>
      </c>
      <c r="C44" s="8">
        <v>13152</v>
      </c>
      <c r="D44" s="6">
        <f t="shared" si="8"/>
        <v>99.58355417581585</v>
      </c>
      <c r="E44" s="8">
        <v>975</v>
      </c>
      <c r="F44" s="6">
        <f t="shared" si="9"/>
        <v>7.413321167883212</v>
      </c>
      <c r="G44" s="8">
        <f t="shared" si="10"/>
        <v>12177</v>
      </c>
      <c r="H44" s="6">
        <f t="shared" si="11"/>
        <v>92.58667883211679</v>
      </c>
      <c r="I44" s="8">
        <v>58.63</v>
      </c>
      <c r="J44" s="8">
        <v>19</v>
      </c>
      <c r="K44" s="8">
        <v>100</v>
      </c>
    </row>
    <row r="45" spans="1:11" ht="12.75">
      <c r="A45" s="16" t="s">
        <v>28</v>
      </c>
      <c r="B45" s="8">
        <v>13207</v>
      </c>
      <c r="C45" s="16">
        <v>247</v>
      </c>
      <c r="D45" s="6">
        <f t="shared" si="8"/>
        <v>1.8702203376997046</v>
      </c>
      <c r="E45" s="16">
        <v>18</v>
      </c>
      <c r="F45" s="6">
        <f t="shared" si="9"/>
        <v>7.287449392712551</v>
      </c>
      <c r="G45" s="8">
        <f t="shared" si="10"/>
        <v>229</v>
      </c>
      <c r="H45" s="6">
        <f t="shared" si="11"/>
        <v>92.71255060728745</v>
      </c>
      <c r="I45" s="8">
        <v>53.98</v>
      </c>
      <c r="J45" s="16">
        <v>0</v>
      </c>
      <c r="K45" s="8"/>
    </row>
    <row r="46" spans="1:11" ht="12.75">
      <c r="A46" s="16" t="s">
        <v>24</v>
      </c>
      <c r="B46" s="8">
        <v>13207</v>
      </c>
      <c r="C46" s="16">
        <v>13106</v>
      </c>
      <c r="D46" s="6">
        <f t="shared" si="8"/>
        <v>99.23525403195275</v>
      </c>
      <c r="E46" s="16">
        <v>1025</v>
      </c>
      <c r="F46" s="6">
        <f t="shared" si="9"/>
        <v>7.8208454143140544</v>
      </c>
      <c r="G46" s="8">
        <f t="shared" si="10"/>
        <v>12081</v>
      </c>
      <c r="H46" s="6">
        <f t="shared" si="11"/>
        <v>92.17915458568595</v>
      </c>
      <c r="I46" s="8">
        <v>48.28</v>
      </c>
      <c r="J46" s="16">
        <v>3</v>
      </c>
      <c r="K46" s="8">
        <v>100</v>
      </c>
    </row>
    <row r="47" spans="1:11" ht="12.75">
      <c r="A47" s="16" t="s">
        <v>30</v>
      </c>
      <c r="B47" s="8">
        <v>13207</v>
      </c>
      <c r="C47" s="8">
        <v>225</v>
      </c>
      <c r="D47" s="6">
        <f t="shared" si="8"/>
        <v>1.7036420080260468</v>
      </c>
      <c r="E47" s="8">
        <v>9</v>
      </c>
      <c r="F47" s="6">
        <f t="shared" si="9"/>
        <v>4</v>
      </c>
      <c r="G47" s="8">
        <f t="shared" si="10"/>
        <v>216</v>
      </c>
      <c r="H47" s="6">
        <f t="shared" si="11"/>
        <v>96</v>
      </c>
      <c r="I47" s="8">
        <v>71.48</v>
      </c>
      <c r="J47" s="8">
        <v>0</v>
      </c>
      <c r="K47" s="8"/>
    </row>
    <row r="48" spans="1:11" ht="12.75">
      <c r="A48" s="16" t="s">
        <v>31</v>
      </c>
      <c r="B48" s="8">
        <v>13207</v>
      </c>
      <c r="C48" s="8">
        <v>14</v>
      </c>
      <c r="D48" s="6">
        <f t="shared" si="8"/>
        <v>0.10600439161050958</v>
      </c>
      <c r="E48" s="8">
        <v>3</v>
      </c>
      <c r="F48" s="6">
        <f t="shared" si="9"/>
        <v>21.428571428571427</v>
      </c>
      <c r="G48" s="8">
        <f t="shared" si="10"/>
        <v>11</v>
      </c>
      <c r="H48" s="6">
        <f t="shared" si="11"/>
        <v>78.57142857142857</v>
      </c>
      <c r="I48" s="8">
        <v>44.93</v>
      </c>
      <c r="J48" s="8">
        <v>0</v>
      </c>
      <c r="K48" s="8"/>
    </row>
    <row r="49" spans="1:11" ht="12.75">
      <c r="A49" s="16" t="s">
        <v>32</v>
      </c>
      <c r="B49" s="8">
        <v>13207</v>
      </c>
      <c r="C49" s="8">
        <v>2</v>
      </c>
      <c r="D49" s="6">
        <f t="shared" si="8"/>
        <v>0.015143484515787082</v>
      </c>
      <c r="E49" s="8">
        <v>0</v>
      </c>
      <c r="F49" s="6">
        <f t="shared" si="9"/>
        <v>0</v>
      </c>
      <c r="G49" s="8">
        <f t="shared" si="10"/>
        <v>2</v>
      </c>
      <c r="H49" s="6">
        <f t="shared" si="11"/>
        <v>100</v>
      </c>
      <c r="I49" s="8">
        <v>58</v>
      </c>
      <c r="J49" s="8">
        <v>0</v>
      </c>
      <c r="K49" s="8"/>
    </row>
    <row r="50" spans="1:11" ht="12.75">
      <c r="A50" s="16" t="s">
        <v>44</v>
      </c>
      <c r="B50" s="8">
        <v>13207</v>
      </c>
      <c r="C50" s="16">
        <v>2782</v>
      </c>
      <c r="D50" s="6">
        <f t="shared" si="8"/>
        <v>21.06458696145983</v>
      </c>
      <c r="E50" s="16">
        <v>86</v>
      </c>
      <c r="F50" s="6">
        <f t="shared" si="9"/>
        <v>3.0913012221423437</v>
      </c>
      <c r="G50" s="16">
        <f t="shared" si="10"/>
        <v>2696</v>
      </c>
      <c r="H50" s="6">
        <f t="shared" si="11"/>
        <v>96.90869877785765</v>
      </c>
      <c r="I50" s="16">
        <v>60.37</v>
      </c>
      <c r="J50" s="16">
        <v>5</v>
      </c>
      <c r="K50" s="8">
        <v>100</v>
      </c>
    </row>
    <row r="51" spans="1:11" ht="12.75">
      <c r="A51" s="16" t="s">
        <v>45</v>
      </c>
      <c r="B51" s="8">
        <v>13207</v>
      </c>
      <c r="C51" s="16">
        <v>587</v>
      </c>
      <c r="D51" s="6">
        <f t="shared" si="8"/>
        <v>4.444612705383509</v>
      </c>
      <c r="E51" s="16">
        <v>12</v>
      </c>
      <c r="F51" s="6">
        <f t="shared" si="9"/>
        <v>2.0442930153321974</v>
      </c>
      <c r="G51" s="16">
        <f t="shared" si="10"/>
        <v>575</v>
      </c>
      <c r="H51" s="6">
        <f t="shared" si="11"/>
        <v>97.9557069846678</v>
      </c>
      <c r="I51" s="16">
        <v>63.2</v>
      </c>
      <c r="J51" s="16">
        <v>3</v>
      </c>
      <c r="K51" s="8">
        <v>100</v>
      </c>
    </row>
    <row r="52" spans="1:11" ht="12.75">
      <c r="A52" s="16" t="s">
        <v>51</v>
      </c>
      <c r="B52" s="8">
        <v>13207</v>
      </c>
      <c r="C52" s="8">
        <v>1432</v>
      </c>
      <c r="D52" s="6">
        <f t="shared" si="8"/>
        <v>10.842734913303552</v>
      </c>
      <c r="E52" s="8">
        <v>69</v>
      </c>
      <c r="F52" s="6">
        <f t="shared" si="9"/>
        <v>4.818435754189944</v>
      </c>
      <c r="G52" s="16">
        <f t="shared" si="10"/>
        <v>1363</v>
      </c>
      <c r="H52" s="6">
        <f t="shared" si="11"/>
        <v>95.18156424581005</v>
      </c>
      <c r="I52" s="8">
        <v>56.95</v>
      </c>
      <c r="J52" s="8">
        <v>4</v>
      </c>
      <c r="K52" s="8">
        <v>100</v>
      </c>
    </row>
    <row r="53" spans="1:11" ht="12.75">
      <c r="A53" s="16" t="s">
        <v>50</v>
      </c>
      <c r="B53" s="8">
        <v>13207</v>
      </c>
      <c r="C53" s="8">
        <v>852</v>
      </c>
      <c r="D53" s="6">
        <f t="shared" si="8"/>
        <v>6.451124403725297</v>
      </c>
      <c r="E53" s="8">
        <v>45</v>
      </c>
      <c r="F53" s="6">
        <f t="shared" si="9"/>
        <v>5.28169014084507</v>
      </c>
      <c r="G53" s="16">
        <f t="shared" si="10"/>
        <v>807</v>
      </c>
      <c r="H53" s="6">
        <f t="shared" si="11"/>
        <v>94.71830985915493</v>
      </c>
      <c r="I53" s="8">
        <v>55.94</v>
      </c>
      <c r="J53" s="8">
        <v>2</v>
      </c>
      <c r="K53" s="8">
        <v>100</v>
      </c>
    </row>
  </sheetData>
  <mergeCells count="33">
    <mergeCell ref="I2:I3"/>
    <mergeCell ref="J2:J3"/>
    <mergeCell ref="K2:K3"/>
    <mergeCell ref="A1:K1"/>
    <mergeCell ref="A2:A3"/>
    <mergeCell ref="B2:B3"/>
    <mergeCell ref="C2:C3"/>
    <mergeCell ref="D2:D3"/>
    <mergeCell ref="E2:F2"/>
    <mergeCell ref="G2:H2"/>
    <mergeCell ref="A17:K17"/>
    <mergeCell ref="A18:A19"/>
    <mergeCell ref="B18:B19"/>
    <mergeCell ref="C18:C19"/>
    <mergeCell ref="D18:D19"/>
    <mergeCell ref="E18:F18"/>
    <mergeCell ref="G18:H18"/>
    <mergeCell ref="I18:I19"/>
    <mergeCell ref="J18:J19"/>
    <mergeCell ref="K18:K19"/>
    <mergeCell ref="I40:I41"/>
    <mergeCell ref="J40:J41"/>
    <mergeCell ref="K40:K41"/>
    <mergeCell ref="A40:A41"/>
    <mergeCell ref="B40:B41"/>
    <mergeCell ref="C40:C41"/>
    <mergeCell ref="D40:D41"/>
    <mergeCell ref="E40:F40"/>
    <mergeCell ref="G40:H40"/>
    <mergeCell ref="A34:K34"/>
    <mergeCell ref="A35:B35"/>
    <mergeCell ref="C35:D35"/>
    <mergeCell ref="A39:K39"/>
  </mergeCells>
  <printOptions/>
  <pageMargins left="0.7874015748031497" right="0.7874015748031497" top="0" bottom="0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4" sqref="A4"/>
    </sheetView>
  </sheetViews>
  <sheetFormatPr defaultColWidth="9.00390625" defaultRowHeight="12.75"/>
  <cols>
    <col min="1" max="1" width="38.625" style="0" customWidth="1"/>
    <col min="2" max="2" width="14.875" style="0" customWidth="1"/>
    <col min="5" max="5" width="13.25390625" style="0" customWidth="1"/>
  </cols>
  <sheetData>
    <row r="1" spans="1:2" ht="12.75">
      <c r="A1" s="88" t="s">
        <v>22</v>
      </c>
      <c r="B1" s="88"/>
    </row>
    <row r="2" spans="1:2" ht="15.75">
      <c r="A2" s="4" t="s">
        <v>14</v>
      </c>
      <c r="B2" s="5">
        <v>64.3</v>
      </c>
    </row>
    <row r="3" spans="1:2" ht="15.75">
      <c r="A3" s="4" t="s">
        <v>15</v>
      </c>
      <c r="B3" s="6">
        <v>51.4</v>
      </c>
    </row>
    <row r="4" spans="1:2" ht="15.75">
      <c r="A4" s="4" t="s">
        <v>16</v>
      </c>
      <c r="B4" s="6">
        <v>59.32</v>
      </c>
    </row>
    <row r="5" spans="1:6" ht="15.75">
      <c r="A5" s="4" t="s">
        <v>17</v>
      </c>
      <c r="B5" s="6">
        <v>54.35</v>
      </c>
      <c r="E5" s="8" t="s">
        <v>23</v>
      </c>
      <c r="F5" s="10">
        <f>2/133</f>
        <v>0.015037593984962405</v>
      </c>
    </row>
    <row r="6" spans="1:2" ht="15.75">
      <c r="A6" s="4" t="s">
        <v>18</v>
      </c>
      <c r="B6" s="6">
        <v>53.25</v>
      </c>
    </row>
    <row r="7" spans="1:2" ht="15.75">
      <c r="A7" s="4" t="s">
        <v>20</v>
      </c>
      <c r="B7" s="6">
        <v>55.9</v>
      </c>
    </row>
    <row r="8" spans="1:2" ht="15.75">
      <c r="A8" s="4" t="s">
        <v>19</v>
      </c>
      <c r="B8" s="6">
        <v>51.83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8" sqref="A18"/>
    </sheetView>
  </sheetViews>
  <sheetFormatPr defaultColWidth="9.00390625" defaultRowHeight="12.75"/>
  <cols>
    <col min="1" max="1" width="35.875" style="0" customWidth="1"/>
    <col min="2" max="2" width="16.25390625" style="0" customWidth="1"/>
  </cols>
  <sheetData>
    <row r="1" spans="1:10" ht="12.75">
      <c r="A1" s="89" t="s">
        <v>42</v>
      </c>
      <c r="B1" s="89"/>
      <c r="C1" s="23"/>
      <c r="D1" s="23"/>
      <c r="E1" s="23"/>
      <c r="F1" s="23"/>
      <c r="G1" s="23"/>
      <c r="H1" s="23"/>
      <c r="I1" s="23"/>
      <c r="J1" s="23"/>
    </row>
    <row r="2" spans="1:10" ht="15.75">
      <c r="A2" s="24" t="s">
        <v>14</v>
      </c>
      <c r="B2" s="25">
        <v>66</v>
      </c>
      <c r="C2" s="23"/>
      <c r="D2" s="23"/>
      <c r="E2" s="23"/>
      <c r="F2" s="23"/>
      <c r="G2" s="23"/>
      <c r="H2" s="23"/>
      <c r="I2" s="23"/>
      <c r="J2" s="23"/>
    </row>
    <row r="3" spans="1:10" ht="18.75" customHeight="1">
      <c r="A3" s="24" t="s">
        <v>15</v>
      </c>
      <c r="B3" s="26">
        <v>57.19</v>
      </c>
      <c r="C3" s="23"/>
      <c r="D3" s="23"/>
      <c r="E3" s="23"/>
      <c r="F3" s="23"/>
      <c r="G3" s="23"/>
      <c r="H3" s="23"/>
      <c r="I3" s="23"/>
      <c r="J3" s="23"/>
    </row>
    <row r="4" spans="1:10" ht="18" customHeight="1">
      <c r="A4" s="24" t="s">
        <v>16</v>
      </c>
      <c r="B4" s="26">
        <v>66.9</v>
      </c>
      <c r="C4" s="23"/>
      <c r="D4" s="23"/>
      <c r="E4" s="23"/>
      <c r="F4" s="23"/>
      <c r="G4" s="23"/>
      <c r="H4" s="23"/>
      <c r="I4" s="23"/>
      <c r="J4" s="23"/>
    </row>
    <row r="5" spans="1:10" ht="18.75" customHeight="1">
      <c r="A5" s="24" t="s">
        <v>17</v>
      </c>
      <c r="B5" s="26">
        <v>54.91</v>
      </c>
      <c r="C5" s="23"/>
      <c r="D5" s="23"/>
      <c r="E5" s="23"/>
      <c r="F5" s="23"/>
      <c r="G5" s="23"/>
      <c r="H5" s="23"/>
      <c r="I5" s="23"/>
      <c r="J5" s="23"/>
    </row>
    <row r="6" spans="1:10" ht="19.5" customHeight="1">
      <c r="A6" s="24" t="s">
        <v>18</v>
      </c>
      <c r="B6" s="26">
        <v>55.13</v>
      </c>
      <c r="C6" s="23"/>
      <c r="D6" s="23"/>
      <c r="E6" s="23"/>
      <c r="F6" s="23"/>
      <c r="G6" s="23"/>
      <c r="H6" s="23"/>
      <c r="I6" s="23"/>
      <c r="J6" s="23"/>
    </row>
    <row r="7" spans="1:10" ht="18" customHeight="1">
      <c r="A7" s="24" t="s">
        <v>20</v>
      </c>
      <c r="B7" s="26">
        <v>60.22</v>
      </c>
      <c r="C7" s="23"/>
      <c r="D7" s="23"/>
      <c r="E7" s="23"/>
      <c r="F7" s="23"/>
      <c r="G7" s="23"/>
      <c r="H7" s="23"/>
      <c r="I7" s="23"/>
      <c r="J7" s="23"/>
    </row>
    <row r="8" spans="1:10" ht="15.75">
      <c r="A8" s="24" t="s">
        <v>19</v>
      </c>
      <c r="B8" s="26">
        <v>61.02</v>
      </c>
      <c r="C8" s="23"/>
      <c r="D8" s="23"/>
      <c r="E8" s="23"/>
      <c r="F8" s="23"/>
      <c r="G8" s="23"/>
      <c r="H8" s="23"/>
      <c r="I8" s="23"/>
      <c r="J8" s="23"/>
    </row>
    <row r="9" spans="1:10" ht="12.7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2.7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2.7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2.7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2.7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2.7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12.7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2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2.7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2.7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2.7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2.75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2.75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2.75">
      <c r="A22" s="23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2.75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2.7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2.75">
      <c r="A25" s="23"/>
      <c r="B25" s="23"/>
      <c r="C25" s="23"/>
      <c r="D25" s="23"/>
      <c r="E25" s="23"/>
      <c r="F25" s="23"/>
      <c r="G25" s="23"/>
      <c r="H25" s="23"/>
      <c r="I25" s="23"/>
      <c r="J25" s="23"/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28.25390625" style="0" customWidth="1"/>
    <col min="2" max="2" width="29.25390625" style="0" customWidth="1"/>
    <col min="3" max="3" width="20.875" style="0" customWidth="1"/>
  </cols>
  <sheetData>
    <row r="1" spans="1:2" ht="12.75">
      <c r="A1" s="88" t="s">
        <v>43</v>
      </c>
      <c r="B1" s="88"/>
    </row>
    <row r="2" spans="1:2" ht="15.75">
      <c r="A2" s="4" t="s">
        <v>14</v>
      </c>
      <c r="B2" s="5">
        <v>63</v>
      </c>
    </row>
    <row r="3" spans="1:2" ht="24" customHeight="1">
      <c r="A3" s="4" t="s">
        <v>15</v>
      </c>
      <c r="B3" s="6">
        <v>49.8</v>
      </c>
    </row>
    <row r="4" spans="1:2" ht="15.75">
      <c r="A4" s="4" t="s">
        <v>16</v>
      </c>
      <c r="B4" s="6">
        <v>65.8</v>
      </c>
    </row>
    <row r="5" spans="1:2" ht="15.75">
      <c r="A5" s="4" t="s">
        <v>17</v>
      </c>
      <c r="B5" s="6">
        <v>66.5</v>
      </c>
    </row>
    <row r="6" spans="1:7" ht="15.75">
      <c r="A6" s="4" t="s">
        <v>18</v>
      </c>
      <c r="B6" s="6">
        <v>42</v>
      </c>
      <c r="D6" s="18"/>
      <c r="E6" s="18"/>
      <c r="F6" s="27"/>
      <c r="G6" s="18"/>
    </row>
    <row r="7" spans="1:2" ht="15.75">
      <c r="A7" s="4" t="s">
        <v>20</v>
      </c>
      <c r="B7" s="6">
        <v>56.88</v>
      </c>
    </row>
    <row r="8" spans="1:2" ht="15.75">
      <c r="A8" s="4" t="s">
        <v>19</v>
      </c>
      <c r="B8" s="6">
        <v>58.43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9" sqref="A18:A19"/>
    </sheetView>
  </sheetViews>
  <sheetFormatPr defaultColWidth="9.00390625" defaultRowHeight="12.75"/>
  <cols>
    <col min="1" max="1" width="35.75390625" style="0" customWidth="1"/>
  </cols>
  <sheetData>
    <row r="1" spans="1:2" ht="12.75">
      <c r="A1" s="88" t="s">
        <v>43</v>
      </c>
      <c r="B1" s="88"/>
    </row>
    <row r="2" spans="1:2" ht="15.75">
      <c r="A2" s="4" t="s">
        <v>14</v>
      </c>
      <c r="B2" s="5">
        <v>64</v>
      </c>
    </row>
    <row r="3" spans="1:2" ht="15.75">
      <c r="A3" s="4" t="s">
        <v>16</v>
      </c>
      <c r="B3" s="6">
        <v>67</v>
      </c>
    </row>
    <row r="4" spans="1:2" ht="15.75">
      <c r="A4" s="4" t="s">
        <v>20</v>
      </c>
      <c r="B4" s="6">
        <f>AVERAGE(B2:B3)</f>
        <v>65.5</v>
      </c>
    </row>
    <row r="5" spans="1:2" ht="15.75">
      <c r="A5" s="4" t="s">
        <v>19</v>
      </c>
      <c r="B5" s="6">
        <v>57.91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2" sqref="A12"/>
    </sheetView>
  </sheetViews>
  <sheetFormatPr defaultColWidth="9.00390625" defaultRowHeight="12.75"/>
  <cols>
    <col min="1" max="1" width="32.00390625" style="0" customWidth="1"/>
  </cols>
  <sheetData>
    <row r="1" spans="1:2" ht="12.75">
      <c r="A1" s="89" t="s">
        <v>46</v>
      </c>
      <c r="B1" s="89"/>
    </row>
    <row r="2" spans="1:2" ht="15.75">
      <c r="A2" s="24" t="s">
        <v>14</v>
      </c>
      <c r="B2" s="25">
        <v>58</v>
      </c>
    </row>
    <row r="3" spans="1:2" ht="15.75">
      <c r="A3" s="24" t="s">
        <v>15</v>
      </c>
      <c r="B3" s="26">
        <v>55.39</v>
      </c>
    </row>
    <row r="4" spans="1:2" ht="15.75">
      <c r="A4" s="24" t="s">
        <v>16</v>
      </c>
      <c r="B4" s="26">
        <v>57.16</v>
      </c>
    </row>
    <row r="5" spans="1:2" ht="15.75">
      <c r="A5" s="24" t="s">
        <v>17</v>
      </c>
      <c r="B5" s="26">
        <v>48.71</v>
      </c>
    </row>
    <row r="6" spans="1:2" ht="15.75">
      <c r="A6" s="24" t="s">
        <v>18</v>
      </c>
      <c r="B6" s="26">
        <v>58.75</v>
      </c>
    </row>
    <row r="7" spans="1:2" ht="15.75">
      <c r="A7" s="24" t="s">
        <v>20</v>
      </c>
      <c r="B7" s="26">
        <v>55.08</v>
      </c>
    </row>
    <row r="8" spans="1:2" ht="15.75">
      <c r="A8" s="24" t="s">
        <v>19</v>
      </c>
      <c r="B8" s="26">
        <v>59.56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6"/>
  <sheetViews>
    <sheetView workbookViewId="0" topLeftCell="B1">
      <selection activeCell="B9" sqref="B9"/>
    </sheetView>
  </sheetViews>
  <sheetFormatPr defaultColWidth="9.00390625" defaultRowHeight="12.75"/>
  <cols>
    <col min="2" max="2" width="34.25390625" style="0" customWidth="1"/>
    <col min="3" max="3" width="12.00390625" style="0" customWidth="1"/>
  </cols>
  <sheetData>
    <row r="1" spans="2:3" ht="12.75">
      <c r="B1" s="90" t="s">
        <v>47</v>
      </c>
      <c r="C1" s="90"/>
    </row>
    <row r="2" spans="2:3" ht="15.75">
      <c r="B2" s="24" t="s">
        <v>15</v>
      </c>
      <c r="C2" s="26">
        <v>50</v>
      </c>
    </row>
    <row r="3" spans="2:3" ht="15.75">
      <c r="B3" s="24" t="s">
        <v>16</v>
      </c>
      <c r="C3" s="26">
        <v>59.67</v>
      </c>
    </row>
    <row r="4" spans="2:3" ht="15.75">
      <c r="B4" s="24" t="s">
        <v>17</v>
      </c>
      <c r="C4" s="26">
        <v>68</v>
      </c>
    </row>
    <row r="5" spans="2:3" ht="15.75">
      <c r="B5" s="24" t="s">
        <v>20</v>
      </c>
      <c r="C5" s="26">
        <v>63.22</v>
      </c>
    </row>
    <row r="6" spans="2:3" ht="15.75">
      <c r="B6" s="24" t="s">
        <v>19</v>
      </c>
      <c r="C6" s="26">
        <v>65.47</v>
      </c>
    </row>
    <row r="15" ht="10.5" customHeight="1"/>
  </sheetData>
  <mergeCells count="1">
    <mergeCell ref="B1:C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1" sqref="A11"/>
    </sheetView>
  </sheetViews>
  <sheetFormatPr defaultColWidth="9.00390625" defaultRowHeight="12.75"/>
  <cols>
    <col min="1" max="1" width="31.00390625" style="0" customWidth="1"/>
  </cols>
  <sheetData>
    <row r="1" spans="1:2" ht="12.75">
      <c r="A1" s="88" t="s">
        <v>48</v>
      </c>
      <c r="B1" s="88"/>
    </row>
    <row r="2" spans="1:2" ht="15.75">
      <c r="A2" s="4" t="s">
        <v>14</v>
      </c>
      <c r="B2" s="5">
        <v>51.8</v>
      </c>
    </row>
    <row r="3" spans="1:2" ht="15.75">
      <c r="A3" s="4" t="s">
        <v>15</v>
      </c>
      <c r="B3" s="6">
        <v>51.29</v>
      </c>
    </row>
    <row r="4" spans="1:2" ht="15.75">
      <c r="A4" s="4" t="s">
        <v>16</v>
      </c>
      <c r="B4" s="6">
        <v>48.5</v>
      </c>
    </row>
    <row r="5" spans="1:2" ht="15.75">
      <c r="A5" s="4" t="s">
        <v>17</v>
      </c>
      <c r="B5" s="6">
        <v>43.14</v>
      </c>
    </row>
    <row r="6" spans="1:2" ht="15.75">
      <c r="A6" s="4" t="s">
        <v>18</v>
      </c>
      <c r="B6" s="6">
        <v>42.5</v>
      </c>
    </row>
    <row r="7" spans="1:2" ht="15.75">
      <c r="A7" s="4" t="s">
        <v>20</v>
      </c>
      <c r="B7" s="6">
        <v>48.03</v>
      </c>
    </row>
    <row r="8" spans="1:2" ht="15.75">
      <c r="A8" s="4" t="s">
        <v>19</v>
      </c>
      <c r="B8" s="6">
        <v>55.38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Aleksander Grigoryev</cp:lastModifiedBy>
  <cp:lastPrinted>2009-07-22T08:03:49Z</cp:lastPrinted>
  <dcterms:created xsi:type="dcterms:W3CDTF">2009-06-09T04:19:12Z</dcterms:created>
  <dcterms:modified xsi:type="dcterms:W3CDTF">2009-07-29T09:39:56Z</dcterms:modified>
  <cp:category/>
  <cp:version/>
  <cp:contentType/>
  <cp:contentStatus/>
</cp:coreProperties>
</file>